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5份附件2" sheetId="1" r:id="rId1"/>
  </sheets>
  <definedNames>
    <definedName name="_xlnm._FilterDatabase" localSheetId="0" hidden="1">'15份附件2'!$A$7:$IX$217</definedName>
    <definedName name="_xlnm.Print_Area" localSheetId="0">'15份附件2'!$A$1:$AA$217</definedName>
    <definedName name="_xlnm.Print_Titles" localSheetId="0">'15份附件2'!$2:$7</definedName>
  </definedNames>
  <calcPr calcId="144525"/>
</workbook>
</file>

<file path=xl/sharedStrings.xml><?xml version="1.0" encoding="utf-8"?>
<sst xmlns="http://schemas.openxmlformats.org/spreadsheetml/2006/main" count="2008" uniqueCount="671">
  <si>
    <t>附件</t>
  </si>
  <si>
    <t>盐边县2020年度脱贫攻坚成果巩固提升项目资金计划明细表</t>
  </si>
  <si>
    <t>项目类别和名称</t>
  </si>
  <si>
    <t>项目建设基本情况</t>
  </si>
  <si>
    <t>项目资金来源及规模</t>
  </si>
  <si>
    <t>项目实施</t>
  </si>
  <si>
    <t>绩效目标</t>
  </si>
  <si>
    <t>带贫减贫机制</t>
  </si>
  <si>
    <t>备注</t>
  </si>
  <si>
    <t>项目建设地点</t>
  </si>
  <si>
    <t>项目建设内容</t>
  </si>
  <si>
    <t>单位</t>
  </si>
  <si>
    <t>规模</t>
  </si>
  <si>
    <t>建设标准</t>
  </si>
  <si>
    <t>补助标准</t>
  </si>
  <si>
    <t>计划投资（万元）</t>
  </si>
  <si>
    <t>实施单位及责任人</t>
  </si>
  <si>
    <t>项目建设年度</t>
  </si>
  <si>
    <t>总投资</t>
  </si>
  <si>
    <t>资金来源</t>
  </si>
  <si>
    <t>资金规模</t>
  </si>
  <si>
    <t>中省级财政专项扶贫
资金</t>
  </si>
  <si>
    <t>市级财政专项扶贫资金</t>
  </si>
  <si>
    <t>县级财政专项扶贫资金</t>
  </si>
  <si>
    <t>县级整合资金</t>
  </si>
  <si>
    <t>自筹或其他资金</t>
  </si>
  <si>
    <t>乡（镇）</t>
  </si>
  <si>
    <t>村</t>
  </si>
  <si>
    <t>县级部门
资金</t>
  </si>
  <si>
    <t>帮扶资金</t>
  </si>
  <si>
    <t>总计</t>
  </si>
  <si>
    <t>一、贫困户“一超六有”巩固项目</t>
  </si>
  <si>
    <t>共计</t>
  </si>
  <si>
    <t>一超巩固项目</t>
  </si>
  <si>
    <t>合计</t>
  </si>
  <si>
    <t>发展产业促增收</t>
  </si>
  <si>
    <t>小计</t>
  </si>
  <si>
    <t>发展种植业</t>
  </si>
  <si>
    <t>自筹部分</t>
  </si>
  <si>
    <t>种植刺竹</t>
  </si>
  <si>
    <t>全县建档立卡贫困户</t>
  </si>
  <si>
    <t>亩</t>
  </si>
  <si>
    <t>种植成活率达到行业部门建设标准</t>
  </si>
  <si>
    <t>0.0407万元/亩</t>
  </si>
  <si>
    <t>其他扶贫资金</t>
  </si>
  <si>
    <t>县农业农村局</t>
  </si>
  <si>
    <t>种植刺竹54亩</t>
  </si>
  <si>
    <t>有效解决贫困户增收困难问题，增加群众收入，促进经济发展，巩固脱贫成效。</t>
  </si>
  <si>
    <t>农户自筹资金（含投劳折资）</t>
  </si>
  <si>
    <t>种植土豆</t>
  </si>
  <si>
    <t>0.08万元/亩</t>
  </si>
  <si>
    <t>种植土豆1097亩</t>
  </si>
  <si>
    <t>种植荞麦</t>
  </si>
  <si>
    <t>0.039万元/亩</t>
  </si>
  <si>
    <t>种植荞麦760.5亩</t>
  </si>
  <si>
    <t>种植红椒</t>
  </si>
  <si>
    <t>0.079万元/亩</t>
  </si>
  <si>
    <t>种植红椒366.3亩</t>
  </si>
  <si>
    <t>种植番茄</t>
  </si>
  <si>
    <t>0.1万元/亩</t>
  </si>
  <si>
    <t>种植番茄7亩</t>
  </si>
  <si>
    <t>种植蔬菜</t>
  </si>
  <si>
    <t>种植蔬菜155亩</t>
  </si>
  <si>
    <t>种植燕麦</t>
  </si>
  <si>
    <t>种植燕麦63亩</t>
  </si>
  <si>
    <t>种植（嫁接）芒果</t>
  </si>
  <si>
    <t>0.015万元/亩</t>
  </si>
  <si>
    <t>种植（嫁接）芒果957亩</t>
  </si>
  <si>
    <t>种植（嫁接）核桃</t>
  </si>
  <si>
    <t>0.012万元/亩</t>
  </si>
  <si>
    <t>县自然资源规划和林业局</t>
  </si>
  <si>
    <t>种植（嫁接）核桃957亩</t>
  </si>
  <si>
    <t>种植玉米</t>
  </si>
  <si>
    <t>0.04万元/亩</t>
  </si>
  <si>
    <t>种植玉米332亩</t>
  </si>
  <si>
    <t>种植青椒</t>
  </si>
  <si>
    <t>0.02万元/亩</t>
  </si>
  <si>
    <t>种植青椒9263.4亩</t>
  </si>
  <si>
    <t>开展种植业病害虫防治</t>
  </si>
  <si>
    <t>开展种植业病害虫防治976亩</t>
  </si>
  <si>
    <t>种植中草药</t>
  </si>
  <si>
    <t>种植中草药1515.1亩</t>
  </si>
  <si>
    <t>蚕桑</t>
  </si>
  <si>
    <t>种植蚕桑2996亩</t>
  </si>
  <si>
    <t>魔芋</t>
  </si>
  <si>
    <t>种植魔芋405亩</t>
  </si>
  <si>
    <t>李子</t>
  </si>
  <si>
    <t>0.05万元/亩</t>
  </si>
  <si>
    <t>种植李子83亩</t>
  </si>
  <si>
    <t>县统筹部分</t>
  </si>
  <si>
    <t>财政专项资金</t>
  </si>
  <si>
    <t>温泉彝族乡</t>
  </si>
  <si>
    <t>贫困户</t>
  </si>
  <si>
    <t>种植中草药（云木香、续断）</t>
  </si>
  <si>
    <t>县农业农村局、温泉彝族乡</t>
  </si>
  <si>
    <t>种植中草药（云木香、续断）400亩</t>
  </si>
  <si>
    <t>财政专项扶贫资金</t>
  </si>
  <si>
    <t>种植蚕桑</t>
  </si>
  <si>
    <t>惠民镇</t>
  </si>
  <si>
    <t>县农业农村局、惠民镇</t>
  </si>
  <si>
    <t>种植蚕桑7亩</t>
  </si>
  <si>
    <t>种植烤烟</t>
  </si>
  <si>
    <t>0.177万元/亩</t>
  </si>
  <si>
    <t>行业扶贫资金</t>
  </si>
  <si>
    <t>县烤烟办、烟草公司</t>
  </si>
  <si>
    <t>种植烤烟1238亩</t>
  </si>
  <si>
    <t>烟草公司扶持资金56.9、烟办扶持资金38.9万、农户自筹资金</t>
  </si>
  <si>
    <t>共和乡</t>
  </si>
  <si>
    <t>县农业农村局、共和乡</t>
  </si>
  <si>
    <t>种植蚕桑400亩</t>
  </si>
  <si>
    <t>种植魔芋</t>
  </si>
  <si>
    <t>国胜乡</t>
  </si>
  <si>
    <t>县农业农村局、国胜乡</t>
  </si>
  <si>
    <t>种植魔芋52亩</t>
  </si>
  <si>
    <t>永兴镇</t>
  </si>
  <si>
    <t>县农业农村局、永兴镇</t>
  </si>
  <si>
    <t>种植魔芋2亩</t>
  </si>
  <si>
    <t>维护保田项目</t>
  </si>
  <si>
    <t>红宝苗族彝族乡</t>
  </si>
  <si>
    <t>择木龙村</t>
  </si>
  <si>
    <t>新建蚂蝗箐组周家侧面长141米，M75浆砌毛石防洪堤650m³，新建大槽河组163米，M75浆砌毛石防洪堤750m³，合计1400m³</t>
  </si>
  <si>
    <t>项</t>
  </si>
  <si>
    <t>M7.5浆砌毛石挡墙，达到设计要求。</t>
  </si>
  <si>
    <t>县发展改革局、红宝苗族彝族乡</t>
  </si>
  <si>
    <t>易地扶贫搬迁资金</t>
  </si>
  <si>
    <t>发展养殖业</t>
  </si>
  <si>
    <t>引进种公猪</t>
  </si>
  <si>
    <t>头</t>
  </si>
  <si>
    <t>达到行业部门建设标准</t>
  </si>
  <si>
    <t>1万元/头</t>
  </si>
  <si>
    <t>引进种公猪7头</t>
  </si>
  <si>
    <t>引进种母猪</t>
  </si>
  <si>
    <t>0.4万元/头</t>
  </si>
  <si>
    <t>引进种母猪7头</t>
  </si>
  <si>
    <t>猪</t>
  </si>
  <si>
    <t>养猪</t>
  </si>
  <si>
    <t>0.08万元/头</t>
  </si>
  <si>
    <t>养猪13037头</t>
  </si>
  <si>
    <t>牛</t>
  </si>
  <si>
    <t>养牛</t>
  </si>
  <si>
    <t>0.2万元/头</t>
  </si>
  <si>
    <t>养牛2777头</t>
  </si>
  <si>
    <t>马</t>
  </si>
  <si>
    <t>养马</t>
  </si>
  <si>
    <t>0.15万元/头</t>
  </si>
  <si>
    <t>养马22头</t>
  </si>
  <si>
    <t>羊</t>
  </si>
  <si>
    <t>养羊</t>
  </si>
  <si>
    <t>只</t>
  </si>
  <si>
    <t>0.05万元/只</t>
  </si>
  <si>
    <t>养羊31528只</t>
  </si>
  <si>
    <t>小家禽</t>
  </si>
  <si>
    <t>养小家禽</t>
  </si>
  <si>
    <t>羽</t>
  </si>
  <si>
    <t>0.005万元/头</t>
  </si>
  <si>
    <t>养小家禽83730羽</t>
  </si>
  <si>
    <t>0.1万元/头</t>
  </si>
  <si>
    <t>养猪24头</t>
  </si>
  <si>
    <t>养猪1头</t>
  </si>
  <si>
    <t>红果彝族乡</t>
  </si>
  <si>
    <t>县农业农村局、红果彝族乡</t>
  </si>
  <si>
    <t>养猪80头</t>
  </si>
  <si>
    <t>养猪92头</t>
  </si>
  <si>
    <t>渔门镇</t>
  </si>
  <si>
    <t>县农业农村局、渔门镇</t>
  </si>
  <si>
    <t>养猪78头</t>
  </si>
  <si>
    <t>养猪52头</t>
  </si>
  <si>
    <t>0.1万元/只</t>
  </si>
  <si>
    <t>养羊36只</t>
  </si>
  <si>
    <t>养羊20只</t>
  </si>
  <si>
    <t>养殖小家禽</t>
  </si>
  <si>
    <t>0.005万元/只</t>
  </si>
  <si>
    <t>养殖小家禽130只</t>
  </si>
  <si>
    <t>养殖小家禽630只</t>
  </si>
  <si>
    <t>养殖小家禽440只</t>
  </si>
  <si>
    <t>养殖小家禽800只</t>
  </si>
  <si>
    <t>养殖小家禽460只</t>
  </si>
  <si>
    <t>养殖小家禽1040只</t>
  </si>
  <si>
    <t>新建蚕户</t>
  </si>
  <si>
    <t>间</t>
  </si>
  <si>
    <t>1万元/间</t>
  </si>
  <si>
    <t>新建蚕户1间</t>
  </si>
  <si>
    <t>政策保障稳增收</t>
  </si>
  <si>
    <t>技能培训</t>
  </si>
  <si>
    <t>农村公益性岗位安置就业项目</t>
  </si>
  <si>
    <t>全县35个贫困村</t>
  </si>
  <si>
    <t>贫困人口农村公益性岗位安置就业</t>
  </si>
  <si>
    <t>人</t>
  </si>
  <si>
    <t>县人力资源和社会保障局</t>
  </si>
  <si>
    <t>贫困人口农村公益性岗位安置就业571人</t>
  </si>
  <si>
    <t>有效解决贫困户就业难问题，增加群众收入，促进经济发展，巩固脱贫成效。</t>
  </si>
  <si>
    <t>县人社局部门资金</t>
  </si>
  <si>
    <t>农村实用技术培训</t>
  </si>
  <si>
    <t>农村实用技术培训7654人次</t>
  </si>
  <si>
    <t>提高贫困户种养殖水平，增加群众收入，促进经济发展，巩固脱贫成效。</t>
  </si>
  <si>
    <t>劳动力职业技能培训</t>
  </si>
  <si>
    <t>劳动力职业技能培训100人</t>
  </si>
  <si>
    <t>提高贫困户水平，增加群众收入，促进经济发展，巩固脱贫成效。</t>
  </si>
  <si>
    <t>农业保险</t>
  </si>
  <si>
    <t>特色农业保险</t>
  </si>
  <si>
    <t>肉羊保险1.5万头</t>
  </si>
  <si>
    <t>项、年</t>
  </si>
  <si>
    <t>财政专项资金、其他扶贫资金</t>
  </si>
  <si>
    <t>县财政局</t>
  </si>
  <si>
    <t>进一步增强贫困户抗风险能力，有效助推脱贫攻坚和巩固脱贫攻坚成效，遏制返贫率。</t>
  </si>
  <si>
    <t>政策性农业保险</t>
  </si>
  <si>
    <t>马铃薯保险1万亩</t>
  </si>
  <si>
    <t>项.年</t>
  </si>
  <si>
    <t>生态扶贫</t>
  </si>
  <si>
    <t>建档立卡贫困户人口中安置护林员</t>
  </si>
  <si>
    <t>安置贫困人口做护林员</t>
  </si>
  <si>
    <t>安置贫困人口做护林员66人</t>
  </si>
  <si>
    <t>增加群众收入，促进经济发展，巩固脱贫成效。</t>
  </si>
  <si>
    <t>县自然资源规划和林业局部门资金</t>
  </si>
  <si>
    <t>管护集体重点公益林项目</t>
  </si>
  <si>
    <t>全县</t>
  </si>
  <si>
    <t>对102782亩集体重点公益林进行管护抚育</t>
  </si>
  <si>
    <t>续建2016年巩固退耕还林工程</t>
  </si>
  <si>
    <t>对第一轮退耕还林进行现金补助</t>
  </si>
  <si>
    <t>对第一轮退耕还林1000亩进行现金补助</t>
  </si>
  <si>
    <t>社会保障</t>
  </si>
  <si>
    <t>低保政策兜底</t>
  </si>
  <si>
    <t>贫困户及特殊困难户低保兜底</t>
  </si>
  <si>
    <t>县民政局</t>
  </si>
  <si>
    <t>贫困户及特殊困难户低保兜底971人</t>
  </si>
  <si>
    <t>县民政局部门资金</t>
  </si>
  <si>
    <t>残疾人生活补贴</t>
  </si>
  <si>
    <t>贫困户残疾人生活补贴</t>
  </si>
  <si>
    <t>县残联</t>
  </si>
  <si>
    <t>贫困户残疾人生活补贴180人</t>
  </si>
  <si>
    <t>享受特困人员救助供养</t>
  </si>
  <si>
    <t>特困人员救助供养</t>
  </si>
  <si>
    <t>特困人员救助供养8人</t>
  </si>
  <si>
    <t>困难残疾人精准扶贫户生活补贴</t>
  </si>
  <si>
    <t>困难残疾人精准扶贫户生活补贴90人</t>
  </si>
  <si>
    <t>重度残疾人精准扶贫户护理补贴</t>
  </si>
  <si>
    <t>重度残疾人精准扶贫户护理补贴98人</t>
  </si>
  <si>
    <t>金融保障</t>
  </si>
  <si>
    <t>贫困户产业发展贷款项目</t>
  </si>
  <si>
    <t>贫困户产业发展贷款政府贴息资金</t>
  </si>
  <si>
    <t>全县已贷款建档立卡贫困户</t>
  </si>
  <si>
    <t>产业贷款贴息资金</t>
  </si>
  <si>
    <t>县财政局
县扶贫开发局</t>
  </si>
  <si>
    <t>产业贷款贴息资金280万元</t>
  </si>
  <si>
    <t>为贫困户发展产业提供了资金支持，有效促进了产业发展，巩固脱贫成效。</t>
  </si>
  <si>
    <t>六有巩固项目</t>
  </si>
  <si>
    <t>教育保障项目</t>
  </si>
  <si>
    <t>雨露计划</t>
  </si>
  <si>
    <t>按照川扶贫发【2019】87号文要求，计划对符合雨露计划补助条件的建档立卡贫困户子女每学期补助1500元/人，一年补助3000元/人。其中：2019年秋季学期补缺资金71.4万元，2020年春秋季预计资金180万元。</t>
  </si>
  <si>
    <t>按照川扶贫发〔2019〕87号文件要求执行</t>
  </si>
  <si>
    <t>县扶贫开发局、县财政局、
县教育和体育局</t>
  </si>
  <si>
    <t>计划对符合雨露计划补助条件的建档立卡贫困户子女600人每学期补助1500元/人，一年补助3000元/人。</t>
  </si>
  <si>
    <t>有效解决贫困户子女600人读书难问题。</t>
  </si>
  <si>
    <t>幼儿园保教费补助</t>
  </si>
  <si>
    <t>贫困户子女教育补助</t>
  </si>
  <si>
    <t>县教育和体育局</t>
  </si>
  <si>
    <t>贫困户子女教育补助500人</t>
  </si>
  <si>
    <t>有效解决贫困户子女500人读书难问题。</t>
  </si>
  <si>
    <t>小学</t>
  </si>
  <si>
    <t>贫困户子女教育补助1753人</t>
  </si>
  <si>
    <t>有效解决贫困户子女1753人读书难问题。</t>
  </si>
  <si>
    <t>县教育体育局部门资金</t>
  </si>
  <si>
    <t>初中</t>
  </si>
  <si>
    <t>贫困户子女教育补助951人</t>
  </si>
  <si>
    <t>有效解决贫困户子女951人读书难问题。</t>
  </si>
  <si>
    <t>高中</t>
  </si>
  <si>
    <t>贫困户子女教育补助209人</t>
  </si>
  <si>
    <t>有效解决贫困户子女209人读书难问题。</t>
  </si>
  <si>
    <t>中职</t>
  </si>
  <si>
    <t>财政专项资金、行业扶贫资金</t>
  </si>
  <si>
    <t>贫困户子女教育补助292人</t>
  </si>
  <si>
    <t>有效解决贫困户子女292人读书难问题。</t>
  </si>
  <si>
    <t>县级财政专项扶贫资金、县教育体育局部门资金</t>
  </si>
  <si>
    <t>大专及以上</t>
  </si>
  <si>
    <t>贫困户子女教育补助357人</t>
  </si>
  <si>
    <t>有效解决贫困户子女357人读书难问题。</t>
  </si>
  <si>
    <t>医疗保障</t>
  </si>
  <si>
    <t>城乡居民医保</t>
  </si>
  <si>
    <t>建档立卡户按照一档缴费标准250元/人办理参保， 含2020年动态增加400人</t>
  </si>
  <si>
    <t>县医疗保障局</t>
  </si>
  <si>
    <t>办理城乡居民医保17330人</t>
  </si>
  <si>
    <t>县医疗保障局已落实资金233.61万元，需县财政配套资金209.72万元</t>
  </si>
  <si>
    <t>慢性病医疗服务</t>
  </si>
  <si>
    <r>
      <rPr>
        <sz val="11"/>
        <rFont val="宋体"/>
        <charset val="134"/>
        <scheme val="minor"/>
      </rPr>
      <t>向每个贫困患者家庭发放1份健康教育材料、</t>
    </r>
    <r>
      <rPr>
        <sz val="11"/>
        <rFont val="宋体"/>
        <charset val="134"/>
      </rPr>
      <t>１份健康实用工具、培训1名懂健康知识的家庭成员</t>
    </r>
  </si>
  <si>
    <t>个</t>
  </si>
  <si>
    <t>县卫生健康局</t>
  </si>
  <si>
    <t>向每个贫困患者家庭发放1份健康教育材料、１份健康实用工具、培训1名懂健康知识的家庭成员</t>
  </si>
  <si>
    <t>提高贫困户健康知识水平，巩固脱贫成效。</t>
  </si>
  <si>
    <t>住房保障</t>
  </si>
  <si>
    <t>贫困户C级危房维修加固项目</t>
  </si>
  <si>
    <t>格萨拉彝族乡、共和乡、国胜乡、红宝苗族彝族乡、永兴镇（含原箐河傈僳族乡、温泉彝族乡、渔门镇、红格镇（原和爱彝族乡）</t>
  </si>
  <si>
    <t>对贫困户住房安全有隐患的进行安全加固，其中：格萨拉彝族乡31户，共和乡74户，国胜乡4户，红格镇1户（含原和爱彝族乡1户），红宝苗族彝族乡9户，温泉彝族乡11户，永兴镇7户（含原箐河傈僳族乡4户），渔门镇3户。最高补助不超过准2万元/户（拆除重建按2万元/户进行补助）</t>
  </si>
  <si>
    <t>户</t>
  </si>
  <si>
    <t>社会扶贫资金</t>
  </si>
  <si>
    <t>县住房和城乡建设局、格萨拉彝族乡、共和乡、国胜乡、红宝苗族彝族乡、永兴镇（含原箐河傈僳族乡、温泉彝族乡、渔门镇、红格镇（原和爱彝族乡）</t>
  </si>
  <si>
    <t>困户C级危房维修加固140户</t>
  </si>
  <si>
    <t>有效改善住房条件，促进该地区经济发展，改善基础设施条件，进一步巩固贫困户脱贫成果。</t>
  </si>
  <si>
    <t>三峡捐赠资金</t>
  </si>
  <si>
    <t>贫困户新建卫生厕所</t>
  </si>
  <si>
    <t>惠民镇，国胜乡，永兴镇，渔门镇</t>
  </si>
  <si>
    <t>惠民镇40个，国胜乡4个，永兴镇7个，渔门镇50个</t>
  </si>
  <si>
    <t>县农业农村局、县扶贫开发局、惠民镇，国胜乡，永兴镇，渔门镇</t>
  </si>
  <si>
    <t>贫困户新建卫生厕所101个</t>
  </si>
  <si>
    <t>易地扶贫搬迁贷款贴息项目</t>
  </si>
  <si>
    <t>易地扶贫搬迁户贷款贴息资金</t>
  </si>
  <si>
    <t>全县易地扶贫搬迁贫困户</t>
  </si>
  <si>
    <t>易地扶贫搬迁贷款贴息资金</t>
  </si>
  <si>
    <t>县发展集团</t>
  </si>
  <si>
    <t>易地扶贫搬迁贷款贴息资金621万元</t>
  </si>
  <si>
    <t>解决易地扶贫搬迁贫困户住房建设资金问题，确保易地扶贫搬迁贫困户住房安全。</t>
  </si>
  <si>
    <t>贫困户住房建设贷款项目</t>
  </si>
  <si>
    <t>贫困户住房建设贷款政府贴息资金</t>
  </si>
  <si>
    <t>住房建设贷款政府贴息资金</t>
  </si>
  <si>
    <t>住房建设贷款政府贴息资金410万元</t>
  </si>
  <si>
    <t>安全饮水</t>
  </si>
  <si>
    <t>贫困户安全饮水项目</t>
  </si>
  <si>
    <t>格萨拉彝族乡</t>
  </si>
  <si>
    <t>上村</t>
  </si>
  <si>
    <t>新建2m³取水口1口、50m3蓄水池2口，Φ32PE管5000米，Φ25PE管3000米</t>
  </si>
  <si>
    <t>县水利局、格萨拉彝族乡</t>
  </si>
  <si>
    <t>有效解决农户安全饮水问题。</t>
  </si>
  <si>
    <t xml:space="preserve">
坪原村
</t>
  </si>
  <si>
    <t>新建100m3蓄水池2口，20m3蓄水池1口；铺设Φ32PE管3000米，Φ25PE管4000米</t>
  </si>
  <si>
    <t>攀钢帮扶援建资金</t>
  </si>
  <si>
    <t>旭日村</t>
  </si>
  <si>
    <t>新建2m³取水口1口，50m3蓄水池9口，Φ50钢管管8600米</t>
  </si>
  <si>
    <t>县水利局、共和乡</t>
  </si>
  <si>
    <t>大花地村</t>
  </si>
  <si>
    <t>新建2m³取水口1口、10m3蓄水池1口，Φ25PE管350米</t>
  </si>
  <si>
    <t>县水利局、国胜乡</t>
  </si>
  <si>
    <t>民胜村</t>
  </si>
  <si>
    <t>加固100m3蓄水池1口，新建  2m³取水口1口，10m3蓄水池1口，Φ25PE管7000米</t>
  </si>
  <si>
    <t>项目前期已拨付资金25万元，需要追加资金10万元</t>
  </si>
  <si>
    <t>梭罗村</t>
  </si>
  <si>
    <t>新建20m3蓄水池1口</t>
  </si>
  <si>
    <t>蒿枝坪村</t>
  </si>
  <si>
    <t>蒿枝坪村荞地箐社新建2m³取水口1口、100m³蓄水池3口，配套φ75PE管4000m。</t>
  </si>
  <si>
    <t>县水利局、红果彝族乡</t>
  </si>
  <si>
    <t>水库村</t>
  </si>
  <si>
    <t>新建2m³取水口1口、30m3蓄水池1口，Φ25PE管1500米</t>
  </si>
  <si>
    <t>县水利局、惠民镇</t>
  </si>
  <si>
    <t>德阳村</t>
  </si>
  <si>
    <t>新建2m³取水口1口、Φ25PE管5200米</t>
  </si>
  <si>
    <t>民主村</t>
  </si>
  <si>
    <t>新建2m³取水口1口、Φ25PE管2000米</t>
  </si>
  <si>
    <t>道角村</t>
  </si>
  <si>
    <t>新建2m³取水口1口、50m3蓄水池1口，Φ40PE管11300米</t>
  </si>
  <si>
    <t>县水利局、温泉彝族乡</t>
  </si>
  <si>
    <t>野麻地村</t>
  </si>
  <si>
    <t>新建2m³取水口1口、Φ40PE管7000米</t>
  </si>
  <si>
    <t>热水塘村</t>
  </si>
  <si>
    <t>新建30m3蓄水池1口</t>
  </si>
  <si>
    <t>偏外村</t>
  </si>
  <si>
    <t xml:space="preserve">                                                                                                                               1.新建200m³水池1口；2.埋设Φ50PE管2800米、Φ40PE管200米、Φ32PE管1000米，Φ25PE管3000米；3.钻深井一口150米；4.抽水泵（8kw）1台，电缆乡200m，钢绳400m；5.新建2㎡抽水管理房1间。
</t>
  </si>
  <si>
    <t>县发展改革局、惠民镇</t>
  </si>
  <si>
    <t>易地搬迁资金</t>
  </si>
  <si>
    <t>淘水村</t>
  </si>
  <si>
    <t>新建淘水村二组堰渠总计974米。其中：M75浆砌毛石边墙633.8m³,C15砼边墙、底沟173.47m³。</t>
  </si>
  <si>
    <t>县发展改革局、国胜乡</t>
  </si>
  <si>
    <t>小坪村</t>
  </si>
  <si>
    <t xml:space="preserve">                                                                                                                                下村组新建取水池10m³，净水池1m³，蓄水池23m³，共计34m³;埋设Φ32PE管3280m。</t>
  </si>
  <si>
    <t>大村子</t>
  </si>
  <si>
    <t>新建2m³取水口1口、5m3蓄水池1口，Φ25PE管6000米</t>
  </si>
  <si>
    <t>县水利局、渔门镇</t>
  </si>
  <si>
    <t>小石洼</t>
  </si>
  <si>
    <t>新建2m³取水池1口、2m3蓄水池5口，Φ25PE管3000米</t>
  </si>
  <si>
    <t>高箐</t>
  </si>
  <si>
    <t>新建2m³取水口1口、3m3蓄水池1口，Φ25PE管600米</t>
  </si>
  <si>
    <t>东风</t>
  </si>
  <si>
    <t>新建2³取水口1口、100m3蓄水池1口，新建5m3蓄水池25口，Φ25PE管8000米（其中上坪子海子至聚居点埋设Φ32管500米，岩头取水点至压力池维护费1万元）</t>
  </si>
  <si>
    <t>侯家坪</t>
  </si>
  <si>
    <t>新建2m³取水口1口、5m3蓄水池10口，新建2m3蓄水池5口，Φ25PE管9000米</t>
  </si>
  <si>
    <t>龙树村</t>
  </si>
  <si>
    <t>架设PE管道12600米，其中：Φ50PE引水主管4400米，Φ32PE1700米Φ25PE 支管6500米，新建配套蓄水池8口43立方：2m34口、5m33口、20m31口,整治蓄水池4口共 40m³。</t>
  </si>
  <si>
    <t>县民宗局
县水利局、渔门镇</t>
  </si>
  <si>
    <t>中省级财政专项扶贫资金（省级支不发资金已备案）</t>
  </si>
  <si>
    <t>插花（龙树村、新开田村、双龙村）</t>
  </si>
  <si>
    <t>新建2m³取水口1口、10m3蓄水池6口，Φ25PE管4000米</t>
  </si>
  <si>
    <t>青山村</t>
  </si>
  <si>
    <t>新建取水口2m3水池1口，50m3蓄水池1口，φ25水管7300米</t>
  </si>
  <si>
    <t>县水利局、永兴镇</t>
  </si>
  <si>
    <t>作坊村</t>
  </si>
  <si>
    <t>新建2m³取水口1口、30m3蓄水池1口，φ50水管1000米，φ25水管1300米</t>
  </si>
  <si>
    <t>板依村</t>
  </si>
  <si>
    <t>新建2m³取水口1就、100m3蓄水池1口，φ63管2000米，φ25管1200米</t>
  </si>
  <si>
    <t>复兴村</t>
  </si>
  <si>
    <t>新建2m³取水口1口、30m3蓄水池2口，φ25管1300米</t>
  </si>
  <si>
    <t>新胜村</t>
  </si>
  <si>
    <t>新建1m³取水口1口、蓄水池1口20m3，φ25管300米</t>
  </si>
  <si>
    <t>范村村</t>
  </si>
  <si>
    <t>打钻井120米1口，φ50管2000米，φ40管1000米，φ20管3000米（配水泵、电缆）。</t>
  </si>
  <si>
    <t>果园村</t>
  </si>
  <si>
    <t>新建蓄水池20m3</t>
  </si>
  <si>
    <t>生活用电</t>
  </si>
  <si>
    <t>贫困户电网升级改造</t>
  </si>
  <si>
    <t>升级改造2000米</t>
  </si>
  <si>
    <t>县发展和改革局（电力公司）、红果彝族乡</t>
  </si>
  <si>
    <t>有效改善贫困户用电问题，改善基础设施条件，进一步巩固贫困户脱贫成果。</t>
  </si>
  <si>
    <t>广播电视</t>
  </si>
  <si>
    <t>购买电视机</t>
  </si>
  <si>
    <t xml:space="preserve">国胜乡，永兴镇，红果彝族乡，共和乡，红宝苗族彝族乡，渔门镇 </t>
  </si>
  <si>
    <t>国胜乡4台，永兴镇11台，红果彝族乡13台，共和乡11台，红宝苗族彝族乡6台，渔门镇8台；安装户户通56户</t>
  </si>
  <si>
    <t>台</t>
  </si>
  <si>
    <t xml:space="preserve">县文化广播电视和旅游局、国胜乡，永兴镇，红果彝族乡，共和乡，红宝苗族彝族乡，渔门镇 </t>
  </si>
  <si>
    <t>安装户户通56户</t>
  </si>
  <si>
    <t>有效改善贫困户生活条件，进一步巩固贫困户脱贫成果。</t>
  </si>
  <si>
    <t>二、特殊困难户补短项目</t>
  </si>
  <si>
    <t>收入未达到贫困标准</t>
  </si>
  <si>
    <t>发放产业补助金</t>
  </si>
  <si>
    <t>红宝苗族彝族乡，渔门镇，格萨拉彝族乡</t>
  </si>
  <si>
    <t>红宝苗族彝族乡9户，渔门镇4户，格萨拉彝族乡2户</t>
  </si>
  <si>
    <t>县农业农村局、红宝苗族彝族乡，渔门镇，格萨拉彝族乡</t>
  </si>
  <si>
    <t>发放产业补助金15户</t>
  </si>
  <si>
    <t>家中有残疾人</t>
  </si>
  <si>
    <t>落实残疾人生活补贴</t>
  </si>
  <si>
    <t>格萨拉彝族乡，红宝苗族彝族乡，永兴镇，渔门镇，红果彝族乡，温泉彝族乡，国胜乡，惠民镇，红格镇</t>
  </si>
  <si>
    <t>格萨拉17户（其中有残疾未评定7户），红宝苗族彝族乡12户（其中有残疾未评定6户），永兴镇14户（其中有残疾未评定7户），渔门镇10户（其中有有残疾未评定7户），红果彝族乡7户（其中有残疾未评定2户），温泉彝族乡5户（其中有残疾未评定4户），国胜乡3户，惠民镇3户（其中有残疾未评定2户），红格镇1户（有残疾未评定）</t>
  </si>
  <si>
    <t>县残联、格萨拉彝族乡，红宝苗族彝族乡，永兴镇，渔门镇，红果彝族乡，温泉彝族乡，国胜乡，惠民镇，红格镇</t>
  </si>
  <si>
    <t>落实残疾人生活补贴72户</t>
  </si>
  <si>
    <t>县级财政专项扶贫资金。以每户每年2000元予以补助。</t>
  </si>
  <si>
    <t>家庭没有劳动力</t>
  </si>
  <si>
    <t>落实低保兜底</t>
  </si>
  <si>
    <t>格萨拉彝族乡，永兴镇，国胜乡，温泉彝族乡，渔门镇，惠民镇，红果彝族乡，红宝苗族彝族乡</t>
  </si>
  <si>
    <t>格萨拉彝族乡22户，永兴镇13户，国胜乡7户，温泉彝族乡7户，渔门镇9户，惠民镇4户，红果彝族乡3户，红宝苗族彝族乡3户</t>
  </si>
  <si>
    <t>县民政局、格萨拉彝族乡，永兴镇，国胜乡，温泉彝族乡，渔门镇，惠民镇，红果彝族乡，红宝苗族彝族乡</t>
  </si>
  <si>
    <t>落实低保兜底68户</t>
  </si>
  <si>
    <t>教育负担重</t>
  </si>
  <si>
    <t>落实教育保障政策</t>
  </si>
  <si>
    <t>格萨拉彝族乡，红宝苗族彝族乡，红果彝族乡，渔门镇，温泉彝族乡，国胜乡，惠民镇，永兴镇，桐子林镇</t>
  </si>
  <si>
    <t>格萨拉彝族乡51户，红宝苗族彝族乡20户，红果彝族乡11户，渔门镇12户，温泉彝族乡6户，国胜乡4户，惠民镇3户，永兴镇4户，桐子林镇1户</t>
  </si>
  <si>
    <t>县教育和体育局、格萨拉彝族乡，红宝苗族彝族乡，红果彝族乡，渔门镇，温泉彝族乡，国胜乡，惠民镇，永兴镇，桐子林镇</t>
  </si>
  <si>
    <t>落实教育保障政策112户</t>
  </si>
  <si>
    <t>有效解决贫困户子女读书难问题。</t>
  </si>
  <si>
    <t>家中有病人</t>
  </si>
  <si>
    <t>落实医疗救助政策</t>
  </si>
  <si>
    <t>格萨拉彝族乡，红宝苗族彝族乡，红果彝族乡，渔门镇，温泉彝族乡，国胜乡，惠民镇，永兴镇，红格镇</t>
  </si>
  <si>
    <t>格萨拉彝族乡81户，红宝苗族彝族乡37户，红果彝族乡23户，渔门镇29户，温泉彝族乡11户，国胜乡17户，惠民镇6户，永兴镇30户，红格镇4户，将238户中因病致贫人员纳入精准扶贫医疗救助，救助比例根据贫困人口根据患病就医情况而定：县域内就医按92%报销，县域外自付超过2000元的，超出部分按60%报销</t>
  </si>
  <si>
    <t>县卫生健康局、格萨拉彝族乡，红宝苗族彝族乡，红果彝族乡，渔门镇，温泉彝族乡，国胜乡，惠民镇，永兴镇，红格镇</t>
  </si>
  <si>
    <t>将238户中因病致贫人员纳入精准扶贫医疗救助，救助比例根据贫困人口根据患病就医情况而定：县域内就医按92%报销，县域外自付超过2000元的，超出部分按60%报销</t>
  </si>
  <si>
    <t>家庭严重受灾</t>
  </si>
  <si>
    <t>落实救灾政策</t>
  </si>
  <si>
    <t>格萨拉彝族乡、红果彝族乡、永兴镇、红宝苗族彝族乡、渔门镇、温泉彝族乡、国胜乡、惠民镇、红格镇，共计68户</t>
  </si>
  <si>
    <t>县应急管理局、县财政局、格萨拉彝族乡，红宝苗族彝族乡，红果彝族乡，渔门镇，温泉彝族乡，国胜乡，惠民镇，永兴镇，红格镇</t>
  </si>
  <si>
    <t>落实救灾政策68户</t>
  </si>
  <si>
    <t>住房不安全</t>
  </si>
  <si>
    <t>落实住房保障政策</t>
  </si>
  <si>
    <t>格萨拉彝族乡、国胜乡、红格镇（原和爱彝族乡），红宝苗族彝族乡、温泉彝族乡、永兴镇、渔门镇（含原鳡鱼乡）、红果彝族乡32户，惠民镇</t>
  </si>
  <si>
    <t>对大排查住房安全有隐患的进行改造，其中：格萨拉彝族乡122户，国胜乡19户，红格镇2户（含原和爱彝族乡2户），红宝苗族彝族乡37户，温泉彝族乡28户，永兴镇32户（含原箐河傈僳族乡31户），渔门镇19户（含原鳡鱼乡14户），红果彝族乡32户，惠民镇2户。补助标准按照1-2人户补助2万元/户，3-5人户按3万元/户进行补助，6人及以上按4万元/户进行补助。</t>
  </si>
  <si>
    <t>县住房和城乡建设局、格萨拉彝族乡、国胜乡、红格镇（原和爱彝族乡），红宝苗族彝族乡、温泉彝族乡、永兴镇、渔门镇（含原鳡鱼乡）、红果彝族乡32户，惠民镇</t>
  </si>
  <si>
    <t>对大排查住房安全有隐患的进行改造，落实住房保障政策293户</t>
  </si>
  <si>
    <t>改善贫困户住房条件，有效助推脱贫攻坚和巩固脱贫攻坚成效，遏制返贫率。</t>
  </si>
  <si>
    <t>中省财政专项资金，县住房和城乡建设局上级资金已落实91.8万元，需中省市县财政配套资金130.4万元</t>
  </si>
  <si>
    <t>三、贫困村“一低五有”巩固项目</t>
  </si>
  <si>
    <t>村有硬化路</t>
  </si>
  <si>
    <t>村道硬化</t>
  </si>
  <si>
    <t>1.新建钢丝桥挡头至王家河坝道路硬化0.67公里，砼路面3m宽；2.新建大片至狮子堡电站道路硬化2.855公里，砼路面3.5米宽。规格：厚18cm，抗折强度4.0Mpa，含涵洞、挡墙、过水路面、背沟等附属设施，每公里不少于5个错车道。</t>
  </si>
  <si>
    <t>公里</t>
  </si>
  <si>
    <t>规格：C25砼路面宽3.0m/3.5m，厚18cm，边沟C15砼，弯道处按规范要求加宽；每公里不少于3个错车道。</t>
  </si>
  <si>
    <t>3米宽：30万元/公里；
3.5米宽35万元/公里</t>
  </si>
  <si>
    <t>县发展改革局、永兴镇</t>
  </si>
  <si>
    <t>新建钢丝桥挡头至王家河坝道路硬化0.67公里，建大片至狮子堡电站道路硬化2.855公里</t>
  </si>
  <si>
    <t>解决受益农户的出行及农产品运输难问题，促进地方经济发展，巩固脱贫成效。</t>
  </si>
  <si>
    <t>上村游客服务中心至高山牧场道路硬化2.171公里，3.5米宽</t>
  </si>
  <si>
    <t>规格：C25砼路面宽3.5m，厚18cm，边沟C15砼，弯道处按规范要求加宽；每公里不少于3个错车道。</t>
  </si>
  <si>
    <t>38万元/公里</t>
  </si>
  <si>
    <t>县交通运输局、格萨拉彝族乡</t>
  </si>
  <si>
    <t>上村游客服务中心至高山牧场道路硬化2.171公里</t>
  </si>
  <si>
    <t>村道维修</t>
  </si>
  <si>
    <t>红格镇</t>
  </si>
  <si>
    <t>联合村</t>
  </si>
  <si>
    <t>村道路维修，新建堡坎317m³、维修路面313米</t>
  </si>
  <si>
    <t>县交通运输局、县扶贫开发局、县财政局、红格镇</t>
  </si>
  <si>
    <t>村道路面维修</t>
  </si>
  <si>
    <t>20万元/公里</t>
  </si>
  <si>
    <t>县交通运输局、县扶贫开发局、县财政局、国胜乡</t>
  </si>
  <si>
    <t>村道路面维修0.6公里</t>
  </si>
  <si>
    <t>维修、抢修村道路</t>
  </si>
  <si>
    <t>县交通运输局、县扶贫开发局、县财政局、格萨拉彝族乡</t>
  </si>
  <si>
    <t>维修、抢修村道路11.5公里</t>
  </si>
  <si>
    <t>花地村</t>
  </si>
  <si>
    <t>新建花地村小湾子公路挡墙900立方米</t>
  </si>
  <si>
    <t>县交通运输局、县扶贫开发局、县财政局、红果彝族乡</t>
  </si>
  <si>
    <t>四呷左村</t>
  </si>
  <si>
    <r>
      <rPr>
        <sz val="11"/>
        <rFont val="宋体"/>
        <charset val="134"/>
      </rPr>
      <t>1.新建新组M75浆砌毛石挡墙700立方米，其中：谢家湾557m³</t>
    </r>
    <r>
      <rPr>
        <sz val="11"/>
        <rFont val="方正小标宋_GBK"/>
        <charset val="134"/>
      </rPr>
      <t>，</t>
    </r>
    <r>
      <rPr>
        <sz val="11"/>
        <rFont val="宋体"/>
        <charset val="134"/>
      </rPr>
      <t>尔呷屋基143m³。2.安装谢家湾挡墙处DN400涵管4米。</t>
    </r>
  </si>
  <si>
    <t>立方米</t>
  </si>
  <si>
    <t>0.03万元/m³</t>
  </si>
  <si>
    <t>县发展改革局、温泉彝族乡</t>
  </si>
  <si>
    <t>1.新建新组M75浆砌毛石挡墙700立方米，其中：谢家湾557m³，尔呷屋基143m³。2.安装谢家湾挡墙处DN400涵管4米。</t>
  </si>
  <si>
    <t>维修村道200m,新建200m³堡坎</t>
  </si>
  <si>
    <t>县交通运输局、县扶贫开发局、县财政局、渔门镇</t>
  </si>
  <si>
    <t>马鹿村</t>
  </si>
  <si>
    <t>维修村道3km</t>
  </si>
  <si>
    <t>县扶贫移民局、渔门镇</t>
  </si>
  <si>
    <t>那片村</t>
  </si>
  <si>
    <t>维修村道路0.2公里，新建堡坎300立方米、路面修复300平方米、涵管一处</t>
  </si>
  <si>
    <t>县交通运输局、县扶贫开发局、县财政局、温泉彝族乡</t>
  </si>
  <si>
    <t>肖家坪村</t>
  </si>
  <si>
    <t>新建村道边沟挡墙500立方米</t>
  </si>
  <si>
    <t>大窝凼村</t>
  </si>
  <si>
    <t>村道路维修，新建挡墙420立方米</t>
  </si>
  <si>
    <t>基础设施补差补短</t>
  </si>
  <si>
    <t>社道硬化</t>
  </si>
  <si>
    <t>德阳村天平组至川岩组社道路硬化5.6公里，宽3m</t>
  </si>
  <si>
    <t>规格：C25砼路面宽3.0m，厚18cm，边沟C15砼，弯道处按规范要求加宽；每公里不少于3个错车道。</t>
  </si>
  <si>
    <t>35万元/公里</t>
  </si>
  <si>
    <t>县扶贫开发局、县交通运输局、惠民镇</t>
  </si>
  <si>
    <t>毛家山社道路硬化3公里，李树乾户至大花地社李树友户</t>
  </si>
  <si>
    <t>30万元/公里</t>
  </si>
  <si>
    <t>县扶贫开发局、县交通运输局、国胜乡</t>
  </si>
  <si>
    <t>富阳村</t>
  </si>
  <si>
    <t>富阳村水库至川岩5公里，3.5米宽</t>
  </si>
  <si>
    <t>县扶贫开发局、县交通运输局、永兴镇</t>
  </si>
  <si>
    <t>富阳村水库至川岩硬化道路5公里</t>
  </si>
  <si>
    <t>村部至清水河沟道路硬化2.6公里，宽3.5m</t>
  </si>
  <si>
    <t>县扶贫开发局、县交通运输局、格萨拉彝族乡</t>
  </si>
  <si>
    <t>村部至清水河沟道路硬化2.6公里，</t>
  </si>
  <si>
    <t>支六河村</t>
  </si>
  <si>
    <t>新建组道路硬化1.2公里，3米宽</t>
  </si>
  <si>
    <t>新建组道路硬化1.2公里</t>
  </si>
  <si>
    <t>坪原村</t>
  </si>
  <si>
    <t>坪原村（原洼落村）社道路硬化4.1公里</t>
  </si>
  <si>
    <t>支六河村上岔河组社道硬化1.3公里，宽3米</t>
  </si>
  <si>
    <t>县发展改革局、格萨拉彝族乡</t>
  </si>
  <si>
    <t>支六河村上岔河组社道硬化1.3公里</t>
  </si>
  <si>
    <t>黄竹湾社道路硬化3公里，3m宽。</t>
  </si>
  <si>
    <t>黄竹湾社道路硬化3公里</t>
  </si>
  <si>
    <t>大石房</t>
  </si>
  <si>
    <t>社道维护</t>
  </si>
  <si>
    <t>国胜乡乡</t>
  </si>
  <si>
    <t>大槽组家挡湾至杉木坪道路硬化2.334公里，3米宽。</t>
  </si>
  <si>
    <t>县发展改革局、国胜乡乡</t>
  </si>
  <si>
    <t>大槽组家挡湾至杉木坪道路硬化2.334公里</t>
  </si>
  <si>
    <t>干坪子村</t>
  </si>
  <si>
    <t>龙头山道路硬化2.2公里，宽3米</t>
  </si>
  <si>
    <t>龙头山道路硬化2.2公里</t>
  </si>
  <si>
    <t>新建大干坪子组、小干坪子组、长岭埂组道路硬化1.92公里，砼路面宽2.5米。</t>
  </si>
  <si>
    <t>规格：C25砼路面宽2.5m，厚18cm，边沟C15砼，弯道处按规范要求加宽；每公里不少于3个错车道。</t>
  </si>
  <si>
    <t>25万元/公里</t>
  </si>
  <si>
    <t>新建大干坪子组、小干坪子组、长岭埂组道路硬化1.92公里</t>
  </si>
  <si>
    <t>上田坝村</t>
  </si>
  <si>
    <t>新建山边组社道路硬化0.534公里，规格：砼路面3m宽，厚18cm，抗折强度4.0Mpa，含涵洞、挡墙、过水路面、背沟等附属设施，每公里不少于5个错车道。</t>
  </si>
  <si>
    <t>新建山边组社道路硬化0.534公里</t>
  </si>
  <si>
    <t>新建村道岔路口至马各各家屋后社道路硬化0.176公里。规格：砼路面3m宽，厚18cm，抗折强度4.0Mpa，含涵洞、挡墙、过水路面、背沟等附属设施，每公里不少于5个错车道。</t>
  </si>
  <si>
    <t>县发展改革局、红果彝族乡</t>
  </si>
  <si>
    <t>新建村道岔路口至马各各家屋后社道路硬化0.176公里。</t>
  </si>
  <si>
    <t>社道硬化2.7公里，3米宽</t>
  </si>
  <si>
    <t>33万元/公里</t>
  </si>
  <si>
    <t>县发展改革局、渔门镇</t>
  </si>
  <si>
    <t>社道硬化2.7公里</t>
  </si>
  <si>
    <t>支六河村道至仰天湾社道路硬化2.5公里，宽3m</t>
  </si>
  <si>
    <t>支六河村道至仰天湾社道路硬化2.5公里</t>
  </si>
  <si>
    <t>茅坪子村</t>
  </si>
  <si>
    <t>解决茅坪子村村道硬化工程施工用水费用</t>
  </si>
  <si>
    <t>16.4万元/公里</t>
  </si>
  <si>
    <t>松坪子村</t>
  </si>
  <si>
    <t>松坪子村学堂湾至河门口组道路1.6公里，3.5m宽</t>
  </si>
  <si>
    <t>县扶贫开发局、县交通运输局、红果彝族乡</t>
  </si>
  <si>
    <t>松坪子村学堂湾至河门口组道路1.6公里</t>
  </si>
  <si>
    <t>大槽村</t>
  </si>
  <si>
    <t>硬化大槽村小槽社哨垭口2.1km</t>
  </si>
  <si>
    <t>三滩村</t>
  </si>
  <si>
    <t>三滩沟庙子堡至蒿草湾隧道口2.5公里，3m宽；公司矿至新田梁子1.3公里，3m宽。</t>
  </si>
  <si>
    <t>三滩沟庙子堡至蒿草湾隧道口2.5公里；公司矿至新田梁子1.3公里</t>
  </si>
  <si>
    <t>梁子田村</t>
  </si>
  <si>
    <t>新建肖起才家至王盛容家0.87公里道路硬化，规格：砼路面3m宽，厚18cm，抗折强度4.0Mpa，含涵洞、挡墙、过水路面、背沟等附属设施，每公里不少于5个错车道。</t>
  </si>
  <si>
    <t>新建肖起才家至王盛容家0.87公里道路硬化。</t>
  </si>
  <si>
    <t>硬化蒿枝坪村寨坪社3.5km道路（移动基站到烟站）</t>
  </si>
  <si>
    <t>太平村</t>
  </si>
  <si>
    <t>太平村撮箕湾社道路硬化3.3公里</t>
  </si>
  <si>
    <t>县扶贫开发局、县交通运输局、共和乡</t>
  </si>
  <si>
    <t>谜塘村</t>
  </si>
  <si>
    <t>谜塘村墰坪社组道路2.2公里（墰坪社至三坪子社至大火山社至共和乡红旗村），宽3m</t>
  </si>
  <si>
    <t>县扶贫开发局、县交通运输局、红宝苗族彝族乡</t>
  </si>
  <si>
    <t>谜塘村墰坪社组道路2.2公里（墰坪社至三坪子社至大火山社至共和乡红旗村）</t>
  </si>
  <si>
    <t>广东湾村</t>
  </si>
  <si>
    <t>松坪子至熊狗梁子道路硬化2.7公里,3米宽</t>
  </si>
  <si>
    <t>高箐村</t>
  </si>
  <si>
    <t>小箐社道路硬化1.2km，3.5米宽（含新山岔路至小箐老保管）</t>
  </si>
  <si>
    <t>县扶贫开发局、县交通运输局、渔门镇</t>
  </si>
  <si>
    <t>小箐社道路硬化1.2km</t>
  </si>
  <si>
    <t>铁匠坪社道路硬化0.3公里，3米宽</t>
  </si>
  <si>
    <t>县扶贫开发局、温泉彝族乡</t>
  </si>
  <si>
    <t>铁匠坪社道路硬化0.3公里</t>
  </si>
  <si>
    <t>村道至寨子山社道路硬化0.52公里，3米宽</t>
  </si>
  <si>
    <t>县扶贫开发局、县交通运输局、温泉彝族乡</t>
  </si>
  <si>
    <t>村道至寨子山社道路硬化0.52公里</t>
  </si>
  <si>
    <t>道角村干河组至烂凼社道路硬化3公里，3米宽</t>
  </si>
  <si>
    <t>道角村干河组至烂凼社道路硬化3公里</t>
  </si>
  <si>
    <t>羊排喜组、野麻地组、热水沟组、观音岩组社道路硬化5公里，3米宽</t>
  </si>
  <si>
    <t>羊排喜组、野麻地组、热水沟组、观音岩组社道路硬化5公里</t>
  </si>
  <si>
    <t>新建产业路</t>
  </si>
  <si>
    <t>卢家坪组硬化产业基地内的作业道路硬化1.86公里，宽3米</t>
  </si>
  <si>
    <t>32.2万元/公里</t>
  </si>
  <si>
    <t>县民宗局、县扶贫开发局、县财政局、共和乡</t>
  </si>
  <si>
    <t>卢家坪组硬化产业基地内的作业道路硬化1.86公里</t>
  </si>
  <si>
    <t>解决受益农户的农产品运输难问题，促进地方经济发展，巩固脱贫成效。</t>
  </si>
  <si>
    <t>中省级财政专项扶贫资金（中央少数民族发展资金已备案）</t>
  </si>
  <si>
    <t>道角村力苏坪组硬化产业基地内道路1公里，宽3m</t>
  </si>
  <si>
    <t>县民宗局、县扶贫开发局、县财政局、温泉彝族乡</t>
  </si>
  <si>
    <t>道角村力苏坪组硬化产业基地内道路1公里</t>
  </si>
  <si>
    <t>岩门村</t>
  </si>
  <si>
    <t>新建岩门村作坊沟至王大汉屋基2.71公里毛路</t>
  </si>
  <si>
    <t>14.7万元/公里</t>
  </si>
  <si>
    <t>桥涵建设</t>
  </si>
  <si>
    <t>白沙沟村</t>
  </si>
  <si>
    <t>计划新建白沙沟村大龙塘社刺竹沟桥梁1座，桥长8米、高4米</t>
  </si>
  <si>
    <t>座</t>
  </si>
  <si>
    <t>县扶贫开发局、县交通运输局、
红果彝族乡</t>
  </si>
  <si>
    <t>蚂蝗箐村</t>
  </si>
  <si>
    <t>计划新建蚂蝗箐村桥梁1座</t>
  </si>
  <si>
    <t>县扶贫开发局、县交通运输局、
红宝苗族彝族乡</t>
  </si>
  <si>
    <t>新建蚂蝗箐村桥梁1座</t>
  </si>
  <si>
    <t>热水塘村叶家堡社桥1座</t>
  </si>
  <si>
    <t>县扶贫开发局、县交通运输局、
温泉彝族乡</t>
  </si>
  <si>
    <t>新建热水塘村叶家堡社桥1座</t>
  </si>
  <si>
    <t>堰渠三面光</t>
  </si>
  <si>
    <t>红果村</t>
  </si>
  <si>
    <t>红果村五社新建30*30堰沟三面光1000米</t>
  </si>
  <si>
    <t>5万元/公里</t>
  </si>
  <si>
    <t>县水利局、
红果彝族乡</t>
  </si>
  <si>
    <t>解决受益农户的产业用水难问题，促进地方经济发展，巩固脱贫成效。</t>
  </si>
  <si>
    <t xml:space="preserve">在六组产业土地中间修建三面光沟堰3km，灌面 0.3m×0.3m </t>
  </si>
  <si>
    <t xml:space="preserve">县民宗局、县扶贫开发局、县财政局、格萨拉彝族乡
</t>
  </si>
  <si>
    <t>鹿游箐村</t>
  </si>
  <si>
    <t>完成鹿游箐村小村社堰渠4公里“三面光”项目实施</t>
  </si>
  <si>
    <t>10万元/公里</t>
  </si>
  <si>
    <t>桐子林镇</t>
  </si>
  <si>
    <t>金河村</t>
  </si>
  <si>
    <t>中沟湾凉山自迁饮水工程</t>
  </si>
  <si>
    <t>县水利局、桐子林镇</t>
  </si>
  <si>
    <t>完成中沟湾凉山自迁饮水工程</t>
  </si>
  <si>
    <t>新建村文化室</t>
  </si>
  <si>
    <t>新建文化室60㎡</t>
  </si>
  <si>
    <t>县文化广播电视和旅游局、
格萨拉彝族乡</t>
  </si>
  <si>
    <t>改善贫困户文化条件，有效助推脱贫攻坚和巩固脱贫攻坚成效，遏制返贫率。</t>
  </si>
  <si>
    <t>通信网络建设</t>
  </si>
  <si>
    <t>通信网络深度覆盖项目</t>
  </si>
  <si>
    <t>格萨拉彝族乡、惠民镇、永兴镇、红果彝族乡</t>
  </si>
  <si>
    <t>完成格萨拉彝族乡大坪子村、洼落村，惠民镇青龙村，永兴镇（原箐河傈僳族乡作坊村），红果彝族乡红果村等5个村国家电信普遍服务基站建设任务及验收工作</t>
  </si>
  <si>
    <t>县经济信息化和科学技术局、格
萨拉彝族乡、惠民镇、永兴镇、红果彝族乡</t>
  </si>
  <si>
    <t>改善贫困户网络条件，有效助推脱贫攻坚和巩固脱贫攻坚成效，遏制返贫率。</t>
  </si>
  <si>
    <t>由县经济信息化和科学技术局牵头，相关通信公司实施</t>
  </si>
  <si>
    <t>除险加固</t>
  </si>
  <si>
    <t>水库除险加固</t>
  </si>
  <si>
    <t>加快推动陕片湾水库除险加固项目前期工作，通过水库除险加固项目实施，消除水库安全隐患</t>
  </si>
  <si>
    <t>县水利局、
红格镇</t>
  </si>
  <si>
    <t>改善基础设施条件，进一步巩固贫困户脱贫成果。</t>
  </si>
  <si>
    <t>县水利局部门资金</t>
  </si>
  <si>
    <t>四、其他</t>
  </si>
  <si>
    <t>脱贫攻坚保障经费</t>
  </si>
  <si>
    <t>脱贫攻坚领导小组办公室工作经费</t>
  </si>
  <si>
    <t>严格按照财政专项扶贫资金管理办法执行</t>
  </si>
  <si>
    <t>县脱贫办</t>
  </si>
  <si>
    <t>有效保障脱贫攻坚工作顺利开展，巩固脱贫成果</t>
  </si>
  <si>
    <t>脱贫攻坚宣传经费</t>
  </si>
  <si>
    <t>县委宣传部</t>
  </si>
  <si>
    <t>第一书记和驻村工作队一次性补助经费</t>
  </si>
  <si>
    <t>35个贫困村、6个非贫困村</t>
  </si>
  <si>
    <t>2019年7月轮换的24名第一书记和驻村工作队员一次性补助0.2万元/人/年</t>
  </si>
  <si>
    <t>.2万元/人/年</t>
  </si>
  <si>
    <t>县委组织部</t>
  </si>
  <si>
    <t>驻村工作队工作经费</t>
  </si>
  <si>
    <t>35个贫困村、2万元/村，6个非贫困村、1万元/村</t>
  </si>
  <si>
    <t>第一书记待遇保障经费</t>
  </si>
  <si>
    <t>县级选派第一书记27人、1.8万元/人/年</t>
  </si>
  <si>
    <t>1.8万元/人/年</t>
  </si>
  <si>
    <t>5.驻村工作队队员待遇保障经费</t>
  </si>
  <si>
    <t>县级选派（机关事业单位和人民团体）驻村工作队队员46人、1.32万元/人/年</t>
  </si>
  <si>
    <t>1.32万元/人/年</t>
  </si>
  <si>
    <t>农技员待遇保障经费</t>
  </si>
  <si>
    <t>县级选派驻村农技员35人、0.6万元/人/年，乡级选派驻村农技员18人、0.5万元/人/年，意外伤害保险经费53人、标准200元/人/年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</si>
</sst>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;[Red]0.00"/>
    <numFmt numFmtId="178" formatCode="0.00_ "/>
    <numFmt numFmtId="179" formatCode="0_ "/>
  </numFmts>
  <fonts count="34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24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24"/>
      <name val="方正小标宋_GBK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25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4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6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 applyProtection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12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X217"/>
  <sheetViews>
    <sheetView tabSelected="1" zoomScale="80" zoomScaleNormal="80" workbookViewId="0">
      <pane ySplit="7" topLeftCell="A8" activePane="bottomLeft" state="frozen"/>
      <selection/>
      <selection pane="bottomLeft" activeCell="N5" sqref="N5:N7"/>
    </sheetView>
  </sheetViews>
  <sheetFormatPr defaultColWidth="8.875" defaultRowHeight="14.25"/>
  <cols>
    <col min="1" max="1" width="5.875" style="5" customWidth="1"/>
    <col min="2" max="2" width="4.75" style="5" customWidth="1"/>
    <col min="3" max="3" width="4.25" style="5" customWidth="1"/>
    <col min="4" max="4" width="5.875" style="5" customWidth="1"/>
    <col min="5" max="5" width="6.375" style="6" customWidth="1"/>
    <col min="6" max="6" width="16.75" style="7" customWidth="1"/>
    <col min="7" max="7" width="8.875" style="2" customWidth="1"/>
    <col min="8" max="8" width="10.625" style="2" customWidth="1"/>
    <col min="9" max="9" width="28.875" style="2" customWidth="1"/>
    <col min="10" max="13" width="8.375" style="8" customWidth="1"/>
    <col min="14" max="16" width="13.875" style="2" customWidth="1"/>
    <col min="17" max="17" width="13" style="2" hidden="1" customWidth="1"/>
    <col min="18" max="18" width="12.25" style="2" hidden="1" customWidth="1"/>
    <col min="19" max="19" width="13.625" style="2" hidden="1" customWidth="1"/>
    <col min="20" max="20" width="12.5" style="2" hidden="1" customWidth="1"/>
    <col min="21" max="21" width="11.125" style="2" hidden="1" customWidth="1"/>
    <col min="22" max="22" width="12" style="2" hidden="1" customWidth="1"/>
    <col min="23" max="23" width="15.5" style="2" customWidth="1"/>
    <col min="24" max="24" width="5.875" style="2" customWidth="1"/>
    <col min="25" max="26" width="15.5" style="2" customWidth="1"/>
    <col min="27" max="27" width="16.5" style="2" customWidth="1"/>
    <col min="28" max="37" width="9" style="9"/>
    <col min="38" max="16384" width="8.875" style="9"/>
  </cols>
  <sheetData>
    <row r="1" s="1" customFormat="1" ht="20.25" spans="1:258">
      <c r="A1" s="10" t="s">
        <v>0</v>
      </c>
      <c r="B1" s="10"/>
      <c r="C1" s="10"/>
      <c r="D1" s="10"/>
      <c r="E1" s="10"/>
      <c r="F1" s="8"/>
      <c r="G1" s="2"/>
      <c r="H1" s="2"/>
      <c r="I1" s="2"/>
      <c r="J1" s="8"/>
      <c r="K1" s="8"/>
      <c r="L1" s="8"/>
      <c r="M1" s="8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</row>
    <row r="2" s="1" customFormat="1" ht="27.75" customHeight="1" spans="1:258">
      <c r="A2" s="11" t="s">
        <v>1</v>
      </c>
      <c r="B2" s="11"/>
      <c r="C2" s="11"/>
      <c r="D2" s="11"/>
      <c r="E2" s="12"/>
      <c r="F2" s="11"/>
      <c r="G2" s="11"/>
      <c r="H2" s="11"/>
      <c r="I2" s="11"/>
      <c r="J2" s="11"/>
      <c r="K2" s="11"/>
      <c r="L2" s="11"/>
      <c r="M2" s="11"/>
      <c r="N2" s="11"/>
      <c r="O2" s="20"/>
      <c r="P2" s="20"/>
      <c r="Q2" s="11"/>
      <c r="R2" s="11"/>
      <c r="S2" s="11"/>
      <c r="T2" s="11"/>
      <c r="U2" s="11"/>
      <c r="V2" s="11"/>
      <c r="W2" s="29"/>
      <c r="X2" s="11"/>
      <c r="Y2" s="29"/>
      <c r="Z2" s="29"/>
      <c r="AA2" s="2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</row>
    <row r="3" s="1" customFormat="1" ht="27.75" customHeight="1" spans="1:258">
      <c r="A3" s="13" t="s">
        <v>2</v>
      </c>
      <c r="B3" s="13"/>
      <c r="C3" s="13"/>
      <c r="D3" s="13"/>
      <c r="E3" s="13"/>
      <c r="F3" s="13"/>
      <c r="G3" s="14" t="s">
        <v>3</v>
      </c>
      <c r="H3" s="14"/>
      <c r="I3" s="14"/>
      <c r="J3" s="14"/>
      <c r="K3" s="14"/>
      <c r="L3" s="14"/>
      <c r="M3" s="14"/>
      <c r="N3" s="14" t="s">
        <v>4</v>
      </c>
      <c r="O3" s="18"/>
      <c r="P3" s="18"/>
      <c r="Q3" s="14"/>
      <c r="R3" s="14"/>
      <c r="S3" s="14"/>
      <c r="T3" s="14"/>
      <c r="U3" s="14"/>
      <c r="V3" s="14"/>
      <c r="W3" s="14" t="s">
        <v>5</v>
      </c>
      <c r="X3" s="14"/>
      <c r="Y3" s="14" t="s">
        <v>6</v>
      </c>
      <c r="Z3" s="14" t="s">
        <v>7</v>
      </c>
      <c r="AA3" s="14" t="s">
        <v>8</v>
      </c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</row>
    <row r="4" s="2" customFormat="1" ht="30.95" customHeight="1" spans="1:27">
      <c r="A4" s="13"/>
      <c r="B4" s="13"/>
      <c r="C4" s="13"/>
      <c r="D4" s="13"/>
      <c r="E4" s="13"/>
      <c r="F4" s="13"/>
      <c r="G4" s="14" t="s">
        <v>9</v>
      </c>
      <c r="H4" s="14"/>
      <c r="I4" s="14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4" t="s">
        <v>15</v>
      </c>
      <c r="O4" s="18"/>
      <c r="P4" s="18"/>
      <c r="Q4" s="14"/>
      <c r="R4" s="14"/>
      <c r="S4" s="14"/>
      <c r="T4" s="14"/>
      <c r="U4" s="14"/>
      <c r="V4" s="14"/>
      <c r="W4" s="14" t="s">
        <v>16</v>
      </c>
      <c r="X4" s="14" t="s">
        <v>17</v>
      </c>
      <c r="Y4" s="14"/>
      <c r="Z4" s="14"/>
      <c r="AA4" s="14" t="s">
        <v>8</v>
      </c>
    </row>
    <row r="5" s="2" customFormat="1" ht="18" customHeight="1" spans="1:27">
      <c r="A5" s="13"/>
      <c r="B5" s="13"/>
      <c r="C5" s="13"/>
      <c r="D5" s="13"/>
      <c r="E5" s="13"/>
      <c r="F5" s="13"/>
      <c r="G5" s="14"/>
      <c r="H5" s="14"/>
      <c r="I5" s="14"/>
      <c r="J5" s="13"/>
      <c r="K5" s="13"/>
      <c r="L5" s="13"/>
      <c r="M5" s="13"/>
      <c r="N5" s="14" t="s">
        <v>18</v>
      </c>
      <c r="O5" s="14" t="s">
        <v>19</v>
      </c>
      <c r="P5" s="14" t="s">
        <v>20</v>
      </c>
      <c r="Q5" s="14" t="s">
        <v>21</v>
      </c>
      <c r="R5" s="14" t="s">
        <v>22</v>
      </c>
      <c r="S5" s="14" t="s">
        <v>23</v>
      </c>
      <c r="T5" s="14" t="s">
        <v>24</v>
      </c>
      <c r="U5" s="14"/>
      <c r="V5" s="14" t="s">
        <v>25</v>
      </c>
      <c r="W5" s="14"/>
      <c r="X5" s="14"/>
      <c r="Y5" s="14"/>
      <c r="Z5" s="14"/>
      <c r="AA5" s="14"/>
    </row>
    <row r="6" s="2" customFormat="1" ht="18" customHeight="1" spans="1:27">
      <c r="A6" s="13"/>
      <c r="B6" s="13"/>
      <c r="C6" s="13"/>
      <c r="D6" s="13"/>
      <c r="E6" s="13"/>
      <c r="F6" s="13"/>
      <c r="G6" s="14"/>
      <c r="H6" s="14"/>
      <c r="I6" s="14"/>
      <c r="J6" s="13"/>
      <c r="K6" s="13"/>
      <c r="L6" s="13"/>
      <c r="M6" s="13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s="2" customFormat="1" ht="51.75" customHeight="1" spans="1:27">
      <c r="A7" s="13"/>
      <c r="B7" s="13"/>
      <c r="C7" s="13"/>
      <c r="D7" s="13"/>
      <c r="E7" s="13"/>
      <c r="F7" s="13"/>
      <c r="G7" s="14" t="s">
        <v>26</v>
      </c>
      <c r="H7" s="14" t="s">
        <v>27</v>
      </c>
      <c r="I7" s="14"/>
      <c r="J7" s="13"/>
      <c r="K7" s="13"/>
      <c r="L7" s="13"/>
      <c r="M7" s="13"/>
      <c r="N7" s="14"/>
      <c r="O7" s="14"/>
      <c r="P7" s="14"/>
      <c r="Q7" s="14"/>
      <c r="R7" s="14"/>
      <c r="S7" s="14"/>
      <c r="T7" s="14" t="s">
        <v>28</v>
      </c>
      <c r="U7" s="14" t="s">
        <v>29</v>
      </c>
      <c r="V7" s="14"/>
      <c r="W7" s="14"/>
      <c r="X7" s="14"/>
      <c r="Y7" s="14"/>
      <c r="Z7" s="14"/>
      <c r="AA7" s="14"/>
    </row>
    <row r="8" s="2" customFormat="1" ht="33.75" customHeight="1" spans="1:27">
      <c r="A8" s="13" t="s">
        <v>30</v>
      </c>
      <c r="B8" s="13"/>
      <c r="C8" s="13"/>
      <c r="D8" s="13"/>
      <c r="E8" s="13"/>
      <c r="F8" s="13"/>
      <c r="G8" s="13"/>
      <c r="H8" s="13"/>
      <c r="I8" s="14"/>
      <c r="J8" s="13"/>
      <c r="K8" s="13"/>
      <c r="L8" s="13"/>
      <c r="M8" s="13"/>
      <c r="N8" s="21">
        <f>N9+N135+N143+N210</f>
        <v>14170.955</v>
      </c>
      <c r="O8" s="22"/>
      <c r="P8" s="22">
        <f>N8</f>
        <v>14170.955</v>
      </c>
      <c r="Q8" s="21">
        <f t="shared" ref="Q8:V8" si="0">Q9+Q135+Q143+Q210</f>
        <v>2430.5</v>
      </c>
      <c r="R8" s="21">
        <f t="shared" si="0"/>
        <v>903.7</v>
      </c>
      <c r="S8" s="21">
        <f t="shared" si="0"/>
        <v>2263.05</v>
      </c>
      <c r="T8" s="21">
        <f t="shared" si="0"/>
        <v>2858.705</v>
      </c>
      <c r="U8" s="21">
        <f t="shared" si="0"/>
        <v>955.8</v>
      </c>
      <c r="V8" s="21">
        <f t="shared" si="0"/>
        <v>4759.2</v>
      </c>
      <c r="W8" s="14"/>
      <c r="X8" s="30"/>
      <c r="Y8" s="14"/>
      <c r="Z8" s="14"/>
      <c r="AA8" s="14"/>
    </row>
    <row r="9" s="2" customFormat="1" ht="33.75" customHeight="1" spans="1:27">
      <c r="A9" s="13" t="s">
        <v>31</v>
      </c>
      <c r="B9" s="13" t="s">
        <v>32</v>
      </c>
      <c r="C9" s="13"/>
      <c r="D9" s="13"/>
      <c r="E9" s="13"/>
      <c r="F9" s="13"/>
      <c r="G9" s="13"/>
      <c r="H9" s="13"/>
      <c r="I9" s="14"/>
      <c r="J9" s="13"/>
      <c r="K9" s="13"/>
      <c r="L9" s="13"/>
      <c r="M9" s="13"/>
      <c r="N9" s="21">
        <f>N10+N83</f>
        <v>9500.675</v>
      </c>
      <c r="O9" s="22"/>
      <c r="P9" s="22">
        <f t="shared" ref="P9:P72" si="1">N9</f>
        <v>9500.675</v>
      </c>
      <c r="Q9" s="21">
        <f t="shared" ref="Q9:V9" si="2">Q10+Q83</f>
        <v>1410.4</v>
      </c>
      <c r="R9" s="21">
        <f t="shared" si="2"/>
        <v>410</v>
      </c>
      <c r="S9" s="21">
        <f t="shared" si="2"/>
        <v>705.05</v>
      </c>
      <c r="T9" s="21">
        <f t="shared" si="2"/>
        <v>1926.225</v>
      </c>
      <c r="U9" s="21">
        <f t="shared" si="2"/>
        <v>303.8</v>
      </c>
      <c r="V9" s="21">
        <f t="shared" si="2"/>
        <v>4745.2</v>
      </c>
      <c r="W9" s="14"/>
      <c r="X9" s="30"/>
      <c r="Y9" s="14"/>
      <c r="Z9" s="14"/>
      <c r="AA9" s="14"/>
    </row>
    <row r="10" s="2" customFormat="1" ht="33.75" customHeight="1" spans="1:27">
      <c r="A10" s="13"/>
      <c r="B10" s="13" t="s">
        <v>33</v>
      </c>
      <c r="C10" s="13" t="s">
        <v>34</v>
      </c>
      <c r="D10" s="13"/>
      <c r="E10" s="13"/>
      <c r="F10" s="13"/>
      <c r="G10" s="13"/>
      <c r="H10" s="13"/>
      <c r="I10" s="14"/>
      <c r="J10" s="13"/>
      <c r="K10" s="13"/>
      <c r="L10" s="13"/>
      <c r="M10" s="13"/>
      <c r="N10" s="21">
        <f>N11+N63</f>
        <v>6569.745</v>
      </c>
      <c r="O10" s="22"/>
      <c r="P10" s="22">
        <f t="shared" si="1"/>
        <v>6569.745</v>
      </c>
      <c r="Q10" s="21">
        <f t="shared" ref="Q10:V10" si="3">Q11+Q63</f>
        <v>412.55</v>
      </c>
      <c r="R10" s="21">
        <f t="shared" si="3"/>
        <v>0</v>
      </c>
      <c r="S10" s="21">
        <f t="shared" si="3"/>
        <v>105.1</v>
      </c>
      <c r="T10" s="21">
        <f t="shared" si="3"/>
        <v>1308.695</v>
      </c>
      <c r="U10" s="21">
        <f t="shared" si="3"/>
        <v>0</v>
      </c>
      <c r="V10" s="21">
        <f t="shared" si="3"/>
        <v>4743.4</v>
      </c>
      <c r="W10" s="14"/>
      <c r="X10" s="30"/>
      <c r="Y10" s="14"/>
      <c r="Z10" s="14"/>
      <c r="AA10" s="14"/>
    </row>
    <row r="11" s="1" customFormat="1" ht="30" customHeight="1" spans="1:258">
      <c r="A11" s="13"/>
      <c r="B11" s="13"/>
      <c r="C11" s="13" t="s">
        <v>35</v>
      </c>
      <c r="D11" s="13" t="s">
        <v>36</v>
      </c>
      <c r="E11" s="13"/>
      <c r="F11" s="13"/>
      <c r="G11" s="13"/>
      <c r="H11" s="13"/>
      <c r="I11" s="23"/>
      <c r="J11" s="23"/>
      <c r="K11" s="23"/>
      <c r="L11" s="23"/>
      <c r="M11" s="23"/>
      <c r="N11" s="14">
        <f>N12+N38</f>
        <v>4968.55</v>
      </c>
      <c r="O11" s="22"/>
      <c r="P11" s="22">
        <f t="shared" si="1"/>
        <v>4968.55</v>
      </c>
      <c r="Q11" s="14">
        <f t="shared" ref="Q11:V11" si="4">Q12+Q38</f>
        <v>102.55</v>
      </c>
      <c r="R11" s="14">
        <f t="shared" si="4"/>
        <v>0</v>
      </c>
      <c r="S11" s="14">
        <f t="shared" si="4"/>
        <v>0</v>
      </c>
      <c r="T11" s="14">
        <f t="shared" si="4"/>
        <v>135</v>
      </c>
      <c r="U11" s="14">
        <f t="shared" si="4"/>
        <v>0</v>
      </c>
      <c r="V11" s="14">
        <f t="shared" si="4"/>
        <v>4731</v>
      </c>
      <c r="W11" s="18"/>
      <c r="X11" s="18"/>
      <c r="Y11" s="18"/>
      <c r="Z11" s="18"/>
      <c r="AA11" s="18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</row>
    <row r="12" s="1" customFormat="1" ht="30" customHeight="1" spans="1:258">
      <c r="A12" s="13"/>
      <c r="B12" s="13"/>
      <c r="C12" s="13"/>
      <c r="D12" s="13" t="s">
        <v>37</v>
      </c>
      <c r="E12" s="13"/>
      <c r="F12" s="13"/>
      <c r="G12" s="13"/>
      <c r="H12" s="13"/>
      <c r="I12" s="23"/>
      <c r="J12" s="23"/>
      <c r="K12" s="23"/>
      <c r="L12" s="23"/>
      <c r="M12" s="23"/>
      <c r="N12" s="14">
        <f>N13+N30</f>
        <v>1305.15</v>
      </c>
      <c r="O12" s="22"/>
      <c r="P12" s="22">
        <f t="shared" si="1"/>
        <v>1305.15</v>
      </c>
      <c r="Q12" s="14">
        <f t="shared" ref="Q12:V12" si="5">Q13+Q30</f>
        <v>45.75</v>
      </c>
      <c r="R12" s="14">
        <f t="shared" si="5"/>
        <v>0</v>
      </c>
      <c r="S12" s="14">
        <f t="shared" si="5"/>
        <v>0</v>
      </c>
      <c r="T12" s="14">
        <f t="shared" si="5"/>
        <v>135</v>
      </c>
      <c r="U12" s="14">
        <f t="shared" si="5"/>
        <v>0</v>
      </c>
      <c r="V12" s="14">
        <f t="shared" si="5"/>
        <v>1124.4</v>
      </c>
      <c r="W12" s="18"/>
      <c r="X12" s="18"/>
      <c r="Y12" s="18"/>
      <c r="Z12" s="18"/>
      <c r="AA12" s="18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</row>
    <row r="13" s="1" customFormat="1" ht="30" customHeight="1" spans="1:258">
      <c r="A13" s="13"/>
      <c r="B13" s="13"/>
      <c r="C13" s="13"/>
      <c r="D13" s="13"/>
      <c r="E13" s="13" t="s">
        <v>38</v>
      </c>
      <c r="F13" s="13"/>
      <c r="G13" s="13"/>
      <c r="H13" s="13"/>
      <c r="I13" s="13"/>
      <c r="J13" s="13"/>
      <c r="K13" s="13"/>
      <c r="L13" s="13"/>
      <c r="M13" s="13"/>
      <c r="N13" s="14">
        <f>SUM(N14:N29)</f>
        <v>1000.6</v>
      </c>
      <c r="O13" s="18"/>
      <c r="P13" s="22">
        <f t="shared" si="1"/>
        <v>1000.6</v>
      </c>
      <c r="Q13" s="14">
        <f t="shared" ref="Q13:V13" si="6">SUM(Q14:Q29)</f>
        <v>0</v>
      </c>
      <c r="R13" s="14">
        <f t="shared" si="6"/>
        <v>0</v>
      </c>
      <c r="S13" s="14">
        <f t="shared" si="6"/>
        <v>0</v>
      </c>
      <c r="T13" s="14">
        <f t="shared" si="6"/>
        <v>0</v>
      </c>
      <c r="U13" s="14">
        <f t="shared" si="6"/>
        <v>0</v>
      </c>
      <c r="V13" s="14">
        <f t="shared" si="6"/>
        <v>1000.6</v>
      </c>
      <c r="W13" s="18"/>
      <c r="X13" s="18"/>
      <c r="Y13" s="18"/>
      <c r="Z13" s="18"/>
      <c r="AA13" s="18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</row>
    <row r="14" s="1" customFormat="1" ht="39.95" customHeight="1" spans="1:258">
      <c r="A14" s="13"/>
      <c r="B14" s="13"/>
      <c r="C14" s="13"/>
      <c r="D14" s="13"/>
      <c r="E14" s="13"/>
      <c r="F14" s="15" t="s">
        <v>39</v>
      </c>
      <c r="G14" s="16" t="s">
        <v>40</v>
      </c>
      <c r="H14" s="16"/>
      <c r="I14" s="24" t="str">
        <f t="shared" ref="I14:I29" si="7">F14</f>
        <v>种植刺竹</v>
      </c>
      <c r="J14" s="15" t="s">
        <v>41</v>
      </c>
      <c r="K14" s="25">
        <v>54</v>
      </c>
      <c r="L14" s="25" t="s">
        <v>42</v>
      </c>
      <c r="M14" s="25" t="s">
        <v>43</v>
      </c>
      <c r="N14" s="17">
        <f t="shared" ref="N14:N29" si="8">SUM(Q14:V14)</f>
        <v>2.2</v>
      </c>
      <c r="O14" s="17" t="s">
        <v>44</v>
      </c>
      <c r="P14" s="22">
        <f t="shared" si="1"/>
        <v>2.2</v>
      </c>
      <c r="Q14" s="17"/>
      <c r="R14" s="15"/>
      <c r="S14" s="17"/>
      <c r="T14" s="17"/>
      <c r="U14" s="15"/>
      <c r="V14" s="15">
        <v>2.2</v>
      </c>
      <c r="W14" s="16" t="s">
        <v>45</v>
      </c>
      <c r="X14" s="15">
        <v>2020</v>
      </c>
      <c r="Y14" s="24" t="s">
        <v>46</v>
      </c>
      <c r="Z14" s="16" t="s">
        <v>47</v>
      </c>
      <c r="AA14" s="15" t="s">
        <v>48</v>
      </c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</row>
    <row r="15" s="1" customFormat="1" ht="39.95" customHeight="1" spans="1:258">
      <c r="A15" s="13"/>
      <c r="B15" s="13"/>
      <c r="C15" s="13"/>
      <c r="D15" s="13"/>
      <c r="E15" s="13"/>
      <c r="F15" s="15" t="s">
        <v>49</v>
      </c>
      <c r="G15" s="16" t="s">
        <v>40</v>
      </c>
      <c r="H15" s="16"/>
      <c r="I15" s="24" t="str">
        <f t="shared" si="7"/>
        <v>种植土豆</v>
      </c>
      <c r="J15" s="15" t="s">
        <v>41</v>
      </c>
      <c r="K15" s="15">
        <v>1097</v>
      </c>
      <c r="L15" s="25" t="s">
        <v>42</v>
      </c>
      <c r="M15" s="15" t="s">
        <v>50</v>
      </c>
      <c r="N15" s="17">
        <f t="shared" si="8"/>
        <v>87.8</v>
      </c>
      <c r="O15" s="17" t="s">
        <v>44</v>
      </c>
      <c r="P15" s="22">
        <f t="shared" si="1"/>
        <v>87.8</v>
      </c>
      <c r="Q15" s="17"/>
      <c r="R15" s="15"/>
      <c r="S15" s="17"/>
      <c r="T15" s="17"/>
      <c r="U15" s="15"/>
      <c r="V15" s="15">
        <v>87.8</v>
      </c>
      <c r="W15" s="16" t="s">
        <v>45</v>
      </c>
      <c r="X15" s="15">
        <v>2020</v>
      </c>
      <c r="Y15" s="24" t="s">
        <v>51</v>
      </c>
      <c r="Z15" s="16" t="s">
        <v>47</v>
      </c>
      <c r="AA15" s="15" t="s">
        <v>48</v>
      </c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</row>
    <row r="16" s="1" customFormat="1" ht="39.95" customHeight="1" spans="1:258">
      <c r="A16" s="13"/>
      <c r="B16" s="13"/>
      <c r="C16" s="13"/>
      <c r="D16" s="13"/>
      <c r="E16" s="13"/>
      <c r="F16" s="15" t="s">
        <v>52</v>
      </c>
      <c r="G16" s="16" t="s">
        <v>40</v>
      </c>
      <c r="H16" s="16"/>
      <c r="I16" s="24" t="str">
        <f t="shared" si="7"/>
        <v>种植荞麦</v>
      </c>
      <c r="J16" s="15" t="s">
        <v>41</v>
      </c>
      <c r="K16" s="15">
        <v>760.5</v>
      </c>
      <c r="L16" s="25" t="s">
        <v>42</v>
      </c>
      <c r="M16" s="15" t="s">
        <v>53</v>
      </c>
      <c r="N16" s="17">
        <f t="shared" si="8"/>
        <v>30.4</v>
      </c>
      <c r="O16" s="17" t="s">
        <v>44</v>
      </c>
      <c r="P16" s="22">
        <f t="shared" si="1"/>
        <v>30.4</v>
      </c>
      <c r="Q16" s="17"/>
      <c r="R16" s="15"/>
      <c r="S16" s="17"/>
      <c r="T16" s="17"/>
      <c r="U16" s="15"/>
      <c r="V16" s="15">
        <v>30.4</v>
      </c>
      <c r="W16" s="16" t="s">
        <v>45</v>
      </c>
      <c r="X16" s="15">
        <v>2020</v>
      </c>
      <c r="Y16" s="24" t="s">
        <v>54</v>
      </c>
      <c r="Z16" s="16" t="s">
        <v>47</v>
      </c>
      <c r="AA16" s="15" t="s">
        <v>48</v>
      </c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</row>
    <row r="17" s="1" customFormat="1" ht="39.95" customHeight="1" spans="1:258">
      <c r="A17" s="13"/>
      <c r="B17" s="13"/>
      <c r="C17" s="13"/>
      <c r="D17" s="13"/>
      <c r="E17" s="13"/>
      <c r="F17" s="15" t="s">
        <v>55</v>
      </c>
      <c r="G17" s="16" t="s">
        <v>40</v>
      </c>
      <c r="H17" s="16"/>
      <c r="I17" s="24" t="str">
        <f t="shared" si="7"/>
        <v>种植红椒</v>
      </c>
      <c r="J17" s="15" t="s">
        <v>41</v>
      </c>
      <c r="K17" s="15">
        <v>366.3</v>
      </c>
      <c r="L17" s="25" t="s">
        <v>42</v>
      </c>
      <c r="M17" s="15" t="s">
        <v>56</v>
      </c>
      <c r="N17" s="17">
        <f t="shared" si="8"/>
        <v>29.3</v>
      </c>
      <c r="O17" s="17" t="s">
        <v>44</v>
      </c>
      <c r="P17" s="22">
        <f t="shared" si="1"/>
        <v>29.3</v>
      </c>
      <c r="Q17" s="17"/>
      <c r="R17" s="15"/>
      <c r="S17" s="17"/>
      <c r="T17" s="17"/>
      <c r="U17" s="15"/>
      <c r="V17" s="15">
        <v>29.3</v>
      </c>
      <c r="W17" s="16" t="s">
        <v>45</v>
      </c>
      <c r="X17" s="15">
        <v>2020</v>
      </c>
      <c r="Y17" s="24" t="s">
        <v>57</v>
      </c>
      <c r="Z17" s="16" t="s">
        <v>47</v>
      </c>
      <c r="AA17" s="15" t="s">
        <v>48</v>
      </c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</row>
    <row r="18" s="1" customFormat="1" ht="39.95" customHeight="1" spans="1:258">
      <c r="A18" s="13"/>
      <c r="B18" s="13"/>
      <c r="C18" s="13"/>
      <c r="D18" s="13"/>
      <c r="E18" s="13"/>
      <c r="F18" s="15" t="s">
        <v>58</v>
      </c>
      <c r="G18" s="16" t="s">
        <v>40</v>
      </c>
      <c r="H18" s="16"/>
      <c r="I18" s="24" t="str">
        <f t="shared" si="7"/>
        <v>种植番茄</v>
      </c>
      <c r="J18" s="15" t="s">
        <v>41</v>
      </c>
      <c r="K18" s="15">
        <v>7</v>
      </c>
      <c r="L18" s="25" t="s">
        <v>42</v>
      </c>
      <c r="M18" s="15" t="s">
        <v>59</v>
      </c>
      <c r="N18" s="17">
        <f t="shared" si="8"/>
        <v>0.7</v>
      </c>
      <c r="O18" s="17" t="s">
        <v>44</v>
      </c>
      <c r="P18" s="22">
        <f t="shared" si="1"/>
        <v>0.7</v>
      </c>
      <c r="Q18" s="17"/>
      <c r="R18" s="15"/>
      <c r="S18" s="17"/>
      <c r="T18" s="17"/>
      <c r="U18" s="15"/>
      <c r="V18" s="15">
        <v>0.7</v>
      </c>
      <c r="W18" s="16" t="s">
        <v>45</v>
      </c>
      <c r="X18" s="15">
        <v>2020</v>
      </c>
      <c r="Y18" s="24" t="s">
        <v>60</v>
      </c>
      <c r="Z18" s="16" t="s">
        <v>47</v>
      </c>
      <c r="AA18" s="15" t="s">
        <v>48</v>
      </c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</row>
    <row r="19" s="1" customFormat="1" ht="39.95" customHeight="1" spans="1:258">
      <c r="A19" s="13"/>
      <c r="B19" s="13"/>
      <c r="C19" s="13"/>
      <c r="D19" s="13"/>
      <c r="E19" s="13"/>
      <c r="F19" s="15" t="s">
        <v>61</v>
      </c>
      <c r="G19" s="16" t="s">
        <v>40</v>
      </c>
      <c r="H19" s="16"/>
      <c r="I19" s="24" t="str">
        <f t="shared" si="7"/>
        <v>种植蔬菜</v>
      </c>
      <c r="J19" s="15" t="s">
        <v>41</v>
      </c>
      <c r="K19" s="15">
        <v>155</v>
      </c>
      <c r="L19" s="25" t="s">
        <v>42</v>
      </c>
      <c r="M19" s="15" t="s">
        <v>50</v>
      </c>
      <c r="N19" s="17">
        <f t="shared" si="8"/>
        <v>12.4</v>
      </c>
      <c r="O19" s="17" t="s">
        <v>44</v>
      </c>
      <c r="P19" s="22">
        <f t="shared" si="1"/>
        <v>12.4</v>
      </c>
      <c r="Q19" s="17"/>
      <c r="R19" s="15"/>
      <c r="S19" s="17"/>
      <c r="T19" s="17"/>
      <c r="U19" s="15"/>
      <c r="V19" s="15">
        <v>12.4</v>
      </c>
      <c r="W19" s="16" t="s">
        <v>45</v>
      </c>
      <c r="X19" s="15">
        <v>2020</v>
      </c>
      <c r="Y19" s="24" t="s">
        <v>62</v>
      </c>
      <c r="Z19" s="16" t="s">
        <v>47</v>
      </c>
      <c r="AA19" s="15" t="s">
        <v>48</v>
      </c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</row>
    <row r="20" s="1" customFormat="1" ht="39.95" customHeight="1" spans="1:258">
      <c r="A20" s="13"/>
      <c r="B20" s="13"/>
      <c r="C20" s="13"/>
      <c r="D20" s="13"/>
      <c r="E20" s="13"/>
      <c r="F20" s="15" t="s">
        <v>63</v>
      </c>
      <c r="G20" s="16" t="s">
        <v>40</v>
      </c>
      <c r="H20" s="16"/>
      <c r="I20" s="24" t="str">
        <f t="shared" si="7"/>
        <v>种植燕麦</v>
      </c>
      <c r="J20" s="15" t="s">
        <v>41</v>
      </c>
      <c r="K20" s="15">
        <v>63</v>
      </c>
      <c r="L20" s="25" t="s">
        <v>42</v>
      </c>
      <c r="M20" s="15" t="s">
        <v>53</v>
      </c>
      <c r="N20" s="17">
        <f t="shared" si="8"/>
        <v>2.5</v>
      </c>
      <c r="O20" s="17" t="s">
        <v>44</v>
      </c>
      <c r="P20" s="22">
        <f t="shared" si="1"/>
        <v>2.5</v>
      </c>
      <c r="Q20" s="17"/>
      <c r="R20" s="15"/>
      <c r="S20" s="17"/>
      <c r="T20" s="17"/>
      <c r="U20" s="15"/>
      <c r="V20" s="15">
        <v>2.5</v>
      </c>
      <c r="W20" s="16" t="s">
        <v>45</v>
      </c>
      <c r="X20" s="15">
        <v>2020</v>
      </c>
      <c r="Y20" s="24" t="s">
        <v>64</v>
      </c>
      <c r="Z20" s="16" t="s">
        <v>47</v>
      </c>
      <c r="AA20" s="15" t="s">
        <v>48</v>
      </c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</row>
    <row r="21" s="1" customFormat="1" ht="39.95" customHeight="1" spans="1:258">
      <c r="A21" s="13"/>
      <c r="B21" s="13"/>
      <c r="C21" s="13"/>
      <c r="D21" s="13"/>
      <c r="E21" s="13"/>
      <c r="F21" s="15" t="s">
        <v>65</v>
      </c>
      <c r="G21" s="16" t="s">
        <v>40</v>
      </c>
      <c r="H21" s="16"/>
      <c r="I21" s="24" t="str">
        <f t="shared" si="7"/>
        <v>种植（嫁接）芒果</v>
      </c>
      <c r="J21" s="15" t="s">
        <v>41</v>
      </c>
      <c r="K21" s="15">
        <v>957</v>
      </c>
      <c r="L21" s="25" t="s">
        <v>42</v>
      </c>
      <c r="M21" s="15" t="s">
        <v>66</v>
      </c>
      <c r="N21" s="17">
        <f t="shared" si="8"/>
        <v>14.4</v>
      </c>
      <c r="O21" s="17" t="s">
        <v>44</v>
      </c>
      <c r="P21" s="22">
        <f t="shared" si="1"/>
        <v>14.4</v>
      </c>
      <c r="Q21" s="17"/>
      <c r="R21" s="15"/>
      <c r="S21" s="17"/>
      <c r="T21" s="17"/>
      <c r="U21" s="15"/>
      <c r="V21" s="15">
        <v>14.4</v>
      </c>
      <c r="W21" s="16" t="s">
        <v>45</v>
      </c>
      <c r="X21" s="15">
        <v>2020</v>
      </c>
      <c r="Y21" s="24" t="s">
        <v>67</v>
      </c>
      <c r="Z21" s="16" t="s">
        <v>47</v>
      </c>
      <c r="AA21" s="15" t="s">
        <v>48</v>
      </c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</row>
    <row r="22" s="1" customFormat="1" ht="39.95" customHeight="1" spans="1:258">
      <c r="A22" s="13"/>
      <c r="B22" s="13"/>
      <c r="C22" s="13"/>
      <c r="D22" s="13"/>
      <c r="E22" s="13"/>
      <c r="F22" s="15" t="s">
        <v>68</v>
      </c>
      <c r="G22" s="16" t="s">
        <v>40</v>
      </c>
      <c r="H22" s="16"/>
      <c r="I22" s="24" t="str">
        <f t="shared" si="7"/>
        <v>种植（嫁接）核桃</v>
      </c>
      <c r="J22" s="15" t="s">
        <v>41</v>
      </c>
      <c r="K22" s="15">
        <v>11851.7</v>
      </c>
      <c r="L22" s="25" t="s">
        <v>42</v>
      </c>
      <c r="M22" s="15" t="s">
        <v>69</v>
      </c>
      <c r="N22" s="17">
        <f t="shared" si="8"/>
        <v>142.2</v>
      </c>
      <c r="O22" s="17" t="s">
        <v>44</v>
      </c>
      <c r="P22" s="22">
        <f t="shared" si="1"/>
        <v>142.2</v>
      </c>
      <c r="Q22" s="17"/>
      <c r="R22" s="15"/>
      <c r="S22" s="17"/>
      <c r="T22" s="17"/>
      <c r="U22" s="15"/>
      <c r="V22" s="15">
        <v>142.2</v>
      </c>
      <c r="W22" s="16" t="s">
        <v>70</v>
      </c>
      <c r="X22" s="15">
        <v>2020</v>
      </c>
      <c r="Y22" s="24" t="s">
        <v>71</v>
      </c>
      <c r="Z22" s="16" t="s">
        <v>47</v>
      </c>
      <c r="AA22" s="15" t="s">
        <v>48</v>
      </c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</row>
    <row r="23" s="1" customFormat="1" ht="39.95" customHeight="1" spans="1:258">
      <c r="A23" s="13" t="s">
        <v>31</v>
      </c>
      <c r="B23" s="13" t="s">
        <v>33</v>
      </c>
      <c r="C23" s="13" t="s">
        <v>35</v>
      </c>
      <c r="D23" s="13" t="s">
        <v>37</v>
      </c>
      <c r="E23" s="13" t="s">
        <v>38</v>
      </c>
      <c r="F23" s="15" t="s">
        <v>72</v>
      </c>
      <c r="G23" s="16" t="s">
        <v>40</v>
      </c>
      <c r="H23" s="16"/>
      <c r="I23" s="24" t="str">
        <f t="shared" si="7"/>
        <v>种植玉米</v>
      </c>
      <c r="J23" s="15" t="s">
        <v>41</v>
      </c>
      <c r="K23" s="15">
        <v>332</v>
      </c>
      <c r="L23" s="25" t="s">
        <v>42</v>
      </c>
      <c r="M23" s="15" t="s">
        <v>73</v>
      </c>
      <c r="N23" s="17">
        <f t="shared" si="8"/>
        <v>13.3</v>
      </c>
      <c r="O23" s="17" t="s">
        <v>44</v>
      </c>
      <c r="P23" s="22">
        <f t="shared" si="1"/>
        <v>13.3</v>
      </c>
      <c r="Q23" s="17"/>
      <c r="R23" s="15"/>
      <c r="S23" s="17"/>
      <c r="T23" s="17"/>
      <c r="U23" s="15"/>
      <c r="V23" s="15">
        <v>13.3</v>
      </c>
      <c r="W23" s="16" t="s">
        <v>45</v>
      </c>
      <c r="X23" s="15">
        <v>2020</v>
      </c>
      <c r="Y23" s="24" t="s">
        <v>74</v>
      </c>
      <c r="Z23" s="16" t="s">
        <v>47</v>
      </c>
      <c r="AA23" s="15" t="s">
        <v>48</v>
      </c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</row>
    <row r="24" s="1" customFormat="1" ht="39.95" customHeight="1" spans="1:258">
      <c r="A24" s="13"/>
      <c r="B24" s="13"/>
      <c r="C24" s="13"/>
      <c r="D24" s="13"/>
      <c r="E24" s="13"/>
      <c r="F24" s="15" t="s">
        <v>75</v>
      </c>
      <c r="G24" s="16" t="s">
        <v>40</v>
      </c>
      <c r="H24" s="16"/>
      <c r="I24" s="24" t="str">
        <f t="shared" si="7"/>
        <v>种植青椒</v>
      </c>
      <c r="J24" s="15" t="s">
        <v>41</v>
      </c>
      <c r="K24" s="15">
        <v>9263.4</v>
      </c>
      <c r="L24" s="25" t="s">
        <v>42</v>
      </c>
      <c r="M24" s="15" t="s">
        <v>76</v>
      </c>
      <c r="N24" s="17">
        <f t="shared" si="8"/>
        <v>185.3</v>
      </c>
      <c r="O24" s="17" t="s">
        <v>44</v>
      </c>
      <c r="P24" s="22">
        <f t="shared" si="1"/>
        <v>185.3</v>
      </c>
      <c r="Q24" s="17"/>
      <c r="R24" s="15"/>
      <c r="S24" s="17"/>
      <c r="T24" s="17"/>
      <c r="U24" s="15"/>
      <c r="V24" s="15">
        <v>185.3</v>
      </c>
      <c r="W24" s="16" t="s">
        <v>45</v>
      </c>
      <c r="X24" s="15">
        <v>2020</v>
      </c>
      <c r="Y24" s="24" t="s">
        <v>77</v>
      </c>
      <c r="Z24" s="16" t="s">
        <v>47</v>
      </c>
      <c r="AA24" s="15" t="s">
        <v>48</v>
      </c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</row>
    <row r="25" s="1" customFormat="1" ht="39.95" customHeight="1" spans="1:258">
      <c r="A25" s="13"/>
      <c r="B25" s="13"/>
      <c r="C25" s="13"/>
      <c r="D25" s="13"/>
      <c r="E25" s="13"/>
      <c r="F25" s="15" t="s">
        <v>78</v>
      </c>
      <c r="G25" s="16" t="s">
        <v>40</v>
      </c>
      <c r="H25" s="16"/>
      <c r="I25" s="24" t="str">
        <f t="shared" si="7"/>
        <v>开展种植业病害虫防治</v>
      </c>
      <c r="J25" s="15" t="s">
        <v>41</v>
      </c>
      <c r="K25" s="15">
        <v>976</v>
      </c>
      <c r="L25" s="25" t="s">
        <v>42</v>
      </c>
      <c r="M25" s="15" t="s">
        <v>66</v>
      </c>
      <c r="N25" s="17">
        <f t="shared" si="8"/>
        <v>14.6</v>
      </c>
      <c r="O25" s="17" t="s">
        <v>44</v>
      </c>
      <c r="P25" s="22">
        <f t="shared" si="1"/>
        <v>14.6</v>
      </c>
      <c r="Q25" s="17"/>
      <c r="R25" s="15"/>
      <c r="S25" s="17"/>
      <c r="T25" s="17"/>
      <c r="U25" s="15"/>
      <c r="V25" s="15">
        <v>14.6</v>
      </c>
      <c r="W25" s="16" t="s">
        <v>45</v>
      </c>
      <c r="X25" s="15">
        <v>2020</v>
      </c>
      <c r="Y25" s="24" t="s">
        <v>79</v>
      </c>
      <c r="Z25" s="16" t="s">
        <v>47</v>
      </c>
      <c r="AA25" s="15" t="s">
        <v>48</v>
      </c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</row>
    <row r="26" s="1" customFormat="1" ht="39.95" customHeight="1" spans="1:258">
      <c r="A26" s="13"/>
      <c r="B26" s="13"/>
      <c r="C26" s="13"/>
      <c r="D26" s="13"/>
      <c r="E26" s="13"/>
      <c r="F26" s="15" t="s">
        <v>80</v>
      </c>
      <c r="G26" s="16" t="s">
        <v>40</v>
      </c>
      <c r="H26" s="16"/>
      <c r="I26" s="24" t="str">
        <f t="shared" si="7"/>
        <v>种植中草药</v>
      </c>
      <c r="J26" s="15" t="s">
        <v>41</v>
      </c>
      <c r="K26" s="15">
        <v>1515.1</v>
      </c>
      <c r="L26" s="25" t="s">
        <v>42</v>
      </c>
      <c r="M26" s="15" t="s">
        <v>50</v>
      </c>
      <c r="N26" s="17">
        <f t="shared" si="8"/>
        <v>121.2</v>
      </c>
      <c r="O26" s="17" t="s">
        <v>44</v>
      </c>
      <c r="P26" s="22">
        <f t="shared" si="1"/>
        <v>121.2</v>
      </c>
      <c r="Q26" s="17"/>
      <c r="R26" s="15"/>
      <c r="S26" s="17"/>
      <c r="T26" s="17"/>
      <c r="U26" s="15"/>
      <c r="V26" s="15">
        <v>121.2</v>
      </c>
      <c r="W26" s="16" t="s">
        <v>45</v>
      </c>
      <c r="X26" s="15">
        <v>2020</v>
      </c>
      <c r="Y26" s="24" t="s">
        <v>81</v>
      </c>
      <c r="Z26" s="16" t="s">
        <v>47</v>
      </c>
      <c r="AA26" s="15" t="s">
        <v>48</v>
      </c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</row>
    <row r="27" s="1" customFormat="1" ht="39.95" customHeight="1" spans="1:258">
      <c r="A27" s="13"/>
      <c r="B27" s="13"/>
      <c r="C27" s="13"/>
      <c r="D27" s="13"/>
      <c r="E27" s="13"/>
      <c r="F27" s="15" t="s">
        <v>82</v>
      </c>
      <c r="G27" s="16" t="s">
        <v>40</v>
      </c>
      <c r="H27" s="16"/>
      <c r="I27" s="24" t="str">
        <f t="shared" si="7"/>
        <v>蚕桑</v>
      </c>
      <c r="J27" s="15" t="s">
        <v>41</v>
      </c>
      <c r="K27" s="15">
        <v>2996</v>
      </c>
      <c r="L27" s="25" t="s">
        <v>42</v>
      </c>
      <c r="M27" s="15" t="s">
        <v>59</v>
      </c>
      <c r="N27" s="17">
        <f t="shared" si="8"/>
        <v>299.6</v>
      </c>
      <c r="O27" s="17" t="s">
        <v>44</v>
      </c>
      <c r="P27" s="22">
        <f t="shared" si="1"/>
        <v>299.6</v>
      </c>
      <c r="Q27" s="17"/>
      <c r="R27" s="15"/>
      <c r="S27" s="17"/>
      <c r="T27" s="17"/>
      <c r="U27" s="15"/>
      <c r="V27" s="15">
        <v>299.6</v>
      </c>
      <c r="W27" s="16" t="s">
        <v>45</v>
      </c>
      <c r="X27" s="15">
        <v>2020</v>
      </c>
      <c r="Y27" s="24" t="s">
        <v>83</v>
      </c>
      <c r="Z27" s="16" t="s">
        <v>47</v>
      </c>
      <c r="AA27" s="15" t="s">
        <v>48</v>
      </c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</row>
    <row r="28" s="1" customFormat="1" ht="39.95" customHeight="1" spans="1:258">
      <c r="A28" s="13"/>
      <c r="B28" s="13"/>
      <c r="C28" s="13"/>
      <c r="D28" s="13"/>
      <c r="E28" s="13"/>
      <c r="F28" s="17" t="s">
        <v>84</v>
      </c>
      <c r="G28" s="16" t="s">
        <v>40</v>
      </c>
      <c r="H28" s="16"/>
      <c r="I28" s="24" t="str">
        <f t="shared" si="7"/>
        <v>魔芋</v>
      </c>
      <c r="J28" s="17" t="s">
        <v>41</v>
      </c>
      <c r="K28" s="17">
        <v>405</v>
      </c>
      <c r="L28" s="25" t="s">
        <v>42</v>
      </c>
      <c r="M28" s="15" t="s">
        <v>59</v>
      </c>
      <c r="N28" s="17">
        <f t="shared" si="8"/>
        <v>40.5</v>
      </c>
      <c r="O28" s="17" t="s">
        <v>44</v>
      </c>
      <c r="P28" s="22">
        <f t="shared" si="1"/>
        <v>40.5</v>
      </c>
      <c r="Q28" s="31"/>
      <c r="R28" s="31"/>
      <c r="S28" s="31"/>
      <c r="T28" s="31"/>
      <c r="U28" s="15"/>
      <c r="V28" s="17">
        <v>40.5</v>
      </c>
      <c r="W28" s="16" t="s">
        <v>45</v>
      </c>
      <c r="X28" s="15">
        <v>2020</v>
      </c>
      <c r="Y28" s="24" t="s">
        <v>85</v>
      </c>
      <c r="Z28" s="16" t="s">
        <v>47</v>
      </c>
      <c r="AA28" s="15" t="s">
        <v>48</v>
      </c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</row>
    <row r="29" s="1" customFormat="1" ht="39.95" customHeight="1" spans="1:258">
      <c r="A29" s="13"/>
      <c r="B29" s="13"/>
      <c r="C29" s="13"/>
      <c r="D29" s="13"/>
      <c r="E29" s="13"/>
      <c r="F29" s="17" t="s">
        <v>86</v>
      </c>
      <c r="G29" s="16" t="s">
        <v>40</v>
      </c>
      <c r="H29" s="16"/>
      <c r="I29" s="24" t="str">
        <f t="shared" si="7"/>
        <v>李子</v>
      </c>
      <c r="J29" s="17" t="s">
        <v>41</v>
      </c>
      <c r="K29" s="17">
        <v>83</v>
      </c>
      <c r="L29" s="25" t="s">
        <v>42</v>
      </c>
      <c r="M29" s="15" t="s">
        <v>87</v>
      </c>
      <c r="N29" s="17">
        <f t="shared" si="8"/>
        <v>4.2</v>
      </c>
      <c r="O29" s="17" t="s">
        <v>44</v>
      </c>
      <c r="P29" s="22">
        <f t="shared" si="1"/>
        <v>4.2</v>
      </c>
      <c r="Q29" s="17"/>
      <c r="R29" s="15"/>
      <c r="S29" s="15"/>
      <c r="T29" s="15"/>
      <c r="U29" s="15"/>
      <c r="V29" s="17">
        <v>4.2</v>
      </c>
      <c r="W29" s="16" t="s">
        <v>45</v>
      </c>
      <c r="X29" s="15">
        <v>2020</v>
      </c>
      <c r="Y29" s="24" t="s">
        <v>88</v>
      </c>
      <c r="Z29" s="16" t="s">
        <v>47</v>
      </c>
      <c r="AA29" s="15" t="s">
        <v>48</v>
      </c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</row>
    <row r="30" s="1" customFormat="1" ht="39.95" customHeight="1" spans="1:258">
      <c r="A30" s="13"/>
      <c r="B30" s="13"/>
      <c r="C30" s="13"/>
      <c r="D30" s="13"/>
      <c r="E30" s="13" t="s">
        <v>89</v>
      </c>
      <c r="F30" s="17" t="s">
        <v>36</v>
      </c>
      <c r="G30" s="17"/>
      <c r="H30" s="17"/>
      <c r="I30" s="24"/>
      <c r="J30" s="17"/>
      <c r="K30" s="17"/>
      <c r="L30" s="25"/>
      <c r="M30" s="15"/>
      <c r="N30" s="17">
        <f>SUM(N31:N37)</f>
        <v>304.55</v>
      </c>
      <c r="O30" s="22" t="s">
        <v>90</v>
      </c>
      <c r="P30" s="22">
        <f t="shared" si="1"/>
        <v>304.55</v>
      </c>
      <c r="Q30" s="17">
        <f t="shared" ref="Q30:S30" si="9">SUM(Q31:Q36)</f>
        <v>45.75</v>
      </c>
      <c r="R30" s="17">
        <f t="shared" si="9"/>
        <v>0</v>
      </c>
      <c r="S30" s="17">
        <f t="shared" si="9"/>
        <v>0</v>
      </c>
      <c r="T30" s="17">
        <v>135</v>
      </c>
      <c r="U30" s="17">
        <f>SUM(U31:U36)</f>
        <v>0</v>
      </c>
      <c r="V30" s="17">
        <f>SUM(V31:V36)</f>
        <v>123.8</v>
      </c>
      <c r="W30" s="16"/>
      <c r="X30" s="15"/>
      <c r="Y30" s="16"/>
      <c r="Z30" s="16"/>
      <c r="AA30" s="15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</row>
    <row r="31" s="1" customFormat="1" ht="39.95" customHeight="1" spans="1:258">
      <c r="A31" s="13"/>
      <c r="B31" s="13"/>
      <c r="C31" s="13"/>
      <c r="D31" s="13"/>
      <c r="E31" s="13"/>
      <c r="F31" s="17" t="s">
        <v>80</v>
      </c>
      <c r="G31" s="16" t="s">
        <v>91</v>
      </c>
      <c r="H31" s="16" t="s">
        <v>92</v>
      </c>
      <c r="I31" s="24" t="s">
        <v>93</v>
      </c>
      <c r="J31" s="17" t="s">
        <v>41</v>
      </c>
      <c r="K31" s="17">
        <v>400</v>
      </c>
      <c r="L31" s="25" t="s">
        <v>42</v>
      </c>
      <c r="M31" s="15" t="s">
        <v>87</v>
      </c>
      <c r="N31" s="17">
        <v>20</v>
      </c>
      <c r="O31" s="22" t="s">
        <v>90</v>
      </c>
      <c r="P31" s="22">
        <f t="shared" si="1"/>
        <v>20</v>
      </c>
      <c r="Q31" s="17">
        <v>20</v>
      </c>
      <c r="R31" s="15"/>
      <c r="S31" s="15"/>
      <c r="T31" s="15"/>
      <c r="U31" s="15"/>
      <c r="V31" s="17"/>
      <c r="W31" s="16" t="s">
        <v>94</v>
      </c>
      <c r="X31" s="15">
        <v>2020</v>
      </c>
      <c r="Y31" s="24" t="s">
        <v>95</v>
      </c>
      <c r="Z31" s="16" t="s">
        <v>47</v>
      </c>
      <c r="AA31" s="19" t="s">
        <v>96</v>
      </c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</row>
    <row r="32" s="1" customFormat="1" ht="39.95" customHeight="1" spans="1:258">
      <c r="A32" s="13"/>
      <c r="B32" s="13"/>
      <c r="C32" s="13"/>
      <c r="D32" s="13"/>
      <c r="E32" s="13"/>
      <c r="F32" s="17" t="s">
        <v>97</v>
      </c>
      <c r="G32" s="16" t="s">
        <v>98</v>
      </c>
      <c r="H32" s="16" t="s">
        <v>92</v>
      </c>
      <c r="I32" s="24" t="s">
        <v>97</v>
      </c>
      <c r="J32" s="17" t="s">
        <v>41</v>
      </c>
      <c r="K32" s="17">
        <v>7</v>
      </c>
      <c r="L32" s="25" t="s">
        <v>42</v>
      </c>
      <c r="M32" s="15" t="s">
        <v>87</v>
      </c>
      <c r="N32" s="17">
        <v>0.35</v>
      </c>
      <c r="O32" s="22" t="s">
        <v>90</v>
      </c>
      <c r="P32" s="22">
        <f t="shared" si="1"/>
        <v>0.35</v>
      </c>
      <c r="Q32" s="17">
        <v>0.35</v>
      </c>
      <c r="R32" s="15"/>
      <c r="S32" s="15"/>
      <c r="T32" s="15"/>
      <c r="U32" s="15"/>
      <c r="V32" s="17"/>
      <c r="W32" s="16" t="s">
        <v>99</v>
      </c>
      <c r="X32" s="15">
        <v>2020</v>
      </c>
      <c r="Y32" s="24" t="s">
        <v>100</v>
      </c>
      <c r="Z32" s="16" t="s">
        <v>47</v>
      </c>
      <c r="AA32" s="19" t="s">
        <v>96</v>
      </c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</row>
    <row r="33" s="1" customFormat="1" ht="84.95" customHeight="1" spans="1:258">
      <c r="A33" s="13"/>
      <c r="B33" s="13"/>
      <c r="C33" s="13"/>
      <c r="D33" s="13"/>
      <c r="E33" s="13"/>
      <c r="F33" s="17" t="s">
        <v>101</v>
      </c>
      <c r="G33" s="16" t="s">
        <v>40</v>
      </c>
      <c r="H33" s="16"/>
      <c r="I33" s="24" t="str">
        <f>F33</f>
        <v>种植烤烟</v>
      </c>
      <c r="J33" s="17" t="s">
        <v>41</v>
      </c>
      <c r="K33" s="15">
        <v>1238</v>
      </c>
      <c r="L33" s="25" t="s">
        <v>42</v>
      </c>
      <c r="M33" s="15" t="s">
        <v>102</v>
      </c>
      <c r="N33" s="17">
        <f>SUM(Q33:V33)</f>
        <v>219.6</v>
      </c>
      <c r="O33" s="17" t="s">
        <v>103</v>
      </c>
      <c r="P33" s="22">
        <f t="shared" si="1"/>
        <v>219.6</v>
      </c>
      <c r="Q33" s="17"/>
      <c r="R33" s="15"/>
      <c r="S33" s="15"/>
      <c r="T33" s="15">
        <v>95.8</v>
      </c>
      <c r="U33" s="15"/>
      <c r="V33" s="15">
        <v>123.8</v>
      </c>
      <c r="W33" s="16" t="s">
        <v>104</v>
      </c>
      <c r="X33" s="15">
        <v>2020</v>
      </c>
      <c r="Y33" s="24" t="s">
        <v>105</v>
      </c>
      <c r="Z33" s="16" t="s">
        <v>47</v>
      </c>
      <c r="AA33" s="22" t="s">
        <v>106</v>
      </c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</row>
    <row r="34" s="1" customFormat="1" ht="39.95" customHeight="1" spans="1:258">
      <c r="A34" s="13"/>
      <c r="B34" s="13"/>
      <c r="C34" s="13"/>
      <c r="D34" s="13"/>
      <c r="E34" s="13"/>
      <c r="F34" s="17" t="s">
        <v>97</v>
      </c>
      <c r="G34" s="16" t="s">
        <v>107</v>
      </c>
      <c r="H34" s="16" t="s">
        <v>92</v>
      </c>
      <c r="I34" s="24" t="s">
        <v>97</v>
      </c>
      <c r="J34" s="17" t="s">
        <v>41</v>
      </c>
      <c r="K34" s="17">
        <v>400</v>
      </c>
      <c r="L34" s="25" t="s">
        <v>42</v>
      </c>
      <c r="M34" s="15" t="s">
        <v>87</v>
      </c>
      <c r="N34" s="17">
        <v>20</v>
      </c>
      <c r="O34" s="22" t="s">
        <v>90</v>
      </c>
      <c r="P34" s="22">
        <f t="shared" si="1"/>
        <v>20</v>
      </c>
      <c r="Q34" s="17">
        <v>20</v>
      </c>
      <c r="R34" s="15"/>
      <c r="S34" s="15"/>
      <c r="T34" s="15"/>
      <c r="U34" s="15"/>
      <c r="V34" s="17"/>
      <c r="W34" s="16" t="s">
        <v>108</v>
      </c>
      <c r="X34" s="15">
        <v>2020</v>
      </c>
      <c r="Y34" s="24" t="s">
        <v>109</v>
      </c>
      <c r="Z34" s="16" t="s">
        <v>47</v>
      </c>
      <c r="AA34" s="19" t="s">
        <v>96</v>
      </c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</row>
    <row r="35" s="1" customFormat="1" ht="39.95" customHeight="1" spans="1:258">
      <c r="A35" s="13"/>
      <c r="B35" s="13"/>
      <c r="C35" s="13"/>
      <c r="D35" s="13"/>
      <c r="E35" s="13"/>
      <c r="F35" s="17" t="s">
        <v>110</v>
      </c>
      <c r="G35" s="16" t="s">
        <v>111</v>
      </c>
      <c r="H35" s="16" t="s">
        <v>92</v>
      </c>
      <c r="I35" s="24" t="s">
        <v>110</v>
      </c>
      <c r="J35" s="17" t="s">
        <v>41</v>
      </c>
      <c r="K35" s="17">
        <v>52</v>
      </c>
      <c r="L35" s="25" t="s">
        <v>42</v>
      </c>
      <c r="M35" s="15" t="s">
        <v>59</v>
      </c>
      <c r="N35" s="17">
        <v>5.2</v>
      </c>
      <c r="O35" s="22" t="s">
        <v>90</v>
      </c>
      <c r="P35" s="22">
        <f t="shared" si="1"/>
        <v>5.2</v>
      </c>
      <c r="Q35" s="17">
        <v>5.2</v>
      </c>
      <c r="R35" s="15"/>
      <c r="S35" s="15"/>
      <c r="T35" s="15"/>
      <c r="U35" s="15"/>
      <c r="V35" s="17"/>
      <c r="W35" s="16" t="s">
        <v>112</v>
      </c>
      <c r="X35" s="15">
        <v>2020</v>
      </c>
      <c r="Y35" s="24" t="s">
        <v>113</v>
      </c>
      <c r="Z35" s="16" t="s">
        <v>47</v>
      </c>
      <c r="AA35" s="19" t="s">
        <v>96</v>
      </c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</row>
    <row r="36" s="1" customFormat="1" ht="39.95" customHeight="1" spans="1:258">
      <c r="A36" s="13"/>
      <c r="B36" s="13"/>
      <c r="C36" s="13"/>
      <c r="D36" s="13"/>
      <c r="E36" s="13"/>
      <c r="F36" s="17" t="s">
        <v>110</v>
      </c>
      <c r="G36" s="16" t="s">
        <v>114</v>
      </c>
      <c r="H36" s="16" t="s">
        <v>92</v>
      </c>
      <c r="I36" s="24" t="s">
        <v>110</v>
      </c>
      <c r="J36" s="17" t="s">
        <v>41</v>
      </c>
      <c r="K36" s="17">
        <v>2</v>
      </c>
      <c r="L36" s="25" t="s">
        <v>42</v>
      </c>
      <c r="M36" s="15" t="s">
        <v>59</v>
      </c>
      <c r="N36" s="17">
        <v>0.2</v>
      </c>
      <c r="O36" s="22" t="s">
        <v>90</v>
      </c>
      <c r="P36" s="22">
        <f t="shared" si="1"/>
        <v>0.2</v>
      </c>
      <c r="Q36" s="17">
        <v>0.2</v>
      </c>
      <c r="R36" s="15"/>
      <c r="S36" s="15"/>
      <c r="T36" s="15"/>
      <c r="U36" s="15"/>
      <c r="V36" s="17"/>
      <c r="W36" s="16" t="s">
        <v>115</v>
      </c>
      <c r="X36" s="15">
        <v>2020</v>
      </c>
      <c r="Y36" s="24" t="s">
        <v>116</v>
      </c>
      <c r="Z36" s="16" t="s">
        <v>47</v>
      </c>
      <c r="AA36" s="19" t="s">
        <v>96</v>
      </c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</row>
    <row r="37" s="1" customFormat="1" ht="101.1" customHeight="1" spans="1:258">
      <c r="A37" s="13" t="s">
        <v>31</v>
      </c>
      <c r="B37" s="13" t="s">
        <v>33</v>
      </c>
      <c r="C37" s="13" t="s">
        <v>35</v>
      </c>
      <c r="D37" s="13" t="s">
        <v>37</v>
      </c>
      <c r="E37" s="13" t="s">
        <v>89</v>
      </c>
      <c r="F37" s="18" t="s">
        <v>117</v>
      </c>
      <c r="G37" s="19" t="s">
        <v>118</v>
      </c>
      <c r="H37" s="19" t="s">
        <v>119</v>
      </c>
      <c r="I37" s="19" t="s">
        <v>120</v>
      </c>
      <c r="J37" s="19" t="s">
        <v>121</v>
      </c>
      <c r="K37" s="19">
        <v>1</v>
      </c>
      <c r="L37" s="19" t="s">
        <v>122</v>
      </c>
      <c r="M37" s="15">
        <f>N37/K37</f>
        <v>39.2</v>
      </c>
      <c r="N37" s="26">
        <v>39.2</v>
      </c>
      <c r="O37" s="26" t="s">
        <v>103</v>
      </c>
      <c r="P37" s="22">
        <f t="shared" si="1"/>
        <v>39.2</v>
      </c>
      <c r="Q37" s="26"/>
      <c r="R37" s="26"/>
      <c r="S37" s="18"/>
      <c r="T37" s="18">
        <v>39.2</v>
      </c>
      <c r="U37" s="18"/>
      <c r="V37" s="18"/>
      <c r="W37" s="18" t="s">
        <v>123</v>
      </c>
      <c r="X37" s="15">
        <v>2020</v>
      </c>
      <c r="Y37" s="19" t="s">
        <v>120</v>
      </c>
      <c r="Z37" s="16" t="s">
        <v>47</v>
      </c>
      <c r="AA37" s="18" t="s">
        <v>124</v>
      </c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</row>
    <row r="38" s="1" customFormat="1" ht="39.95" customHeight="1" spans="1:258">
      <c r="A38" s="13"/>
      <c r="B38" s="13"/>
      <c r="C38" s="13"/>
      <c r="D38" s="13" t="s">
        <v>125</v>
      </c>
      <c r="E38" s="13"/>
      <c r="F38" s="13"/>
      <c r="G38" s="13"/>
      <c r="H38" s="13"/>
      <c r="I38" s="24"/>
      <c r="J38" s="17"/>
      <c r="K38" s="17"/>
      <c r="L38" s="17"/>
      <c r="M38" s="15"/>
      <c r="N38" s="17">
        <f>N39+N47</f>
        <v>3663.4</v>
      </c>
      <c r="O38" s="22"/>
      <c r="P38" s="22">
        <f t="shared" si="1"/>
        <v>3663.4</v>
      </c>
      <c r="Q38" s="17">
        <f t="shared" ref="Q38:V38" si="10">Q39+Q47</f>
        <v>56.8</v>
      </c>
      <c r="R38" s="17">
        <f t="shared" si="10"/>
        <v>0</v>
      </c>
      <c r="S38" s="17">
        <f t="shared" si="10"/>
        <v>0</v>
      </c>
      <c r="T38" s="17">
        <f t="shared" si="10"/>
        <v>0</v>
      </c>
      <c r="U38" s="17">
        <f t="shared" si="10"/>
        <v>0</v>
      </c>
      <c r="V38" s="17">
        <f t="shared" si="10"/>
        <v>3606.6</v>
      </c>
      <c r="W38" s="16"/>
      <c r="X38" s="15"/>
      <c r="Y38" s="16"/>
      <c r="Z38" s="16"/>
      <c r="AA38" s="1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</row>
    <row r="39" s="1" customFormat="1" ht="39.95" customHeight="1" spans="1:258">
      <c r="A39" s="13"/>
      <c r="B39" s="13"/>
      <c r="C39" s="13"/>
      <c r="D39" s="13"/>
      <c r="E39" s="13" t="s">
        <v>38</v>
      </c>
      <c r="F39" s="17"/>
      <c r="G39" s="17"/>
      <c r="H39" s="17"/>
      <c r="I39" s="24"/>
      <c r="J39" s="17"/>
      <c r="K39" s="17"/>
      <c r="L39" s="17"/>
      <c r="M39" s="15"/>
      <c r="N39" s="17">
        <f>SUM(N40:N46)</f>
        <v>3606.6</v>
      </c>
      <c r="O39" s="17"/>
      <c r="P39" s="22">
        <f t="shared" si="1"/>
        <v>3606.6</v>
      </c>
      <c r="Q39" s="17">
        <f t="shared" ref="Q39:V39" si="11">SUM(Q40:Q46)</f>
        <v>0</v>
      </c>
      <c r="R39" s="17">
        <f t="shared" si="11"/>
        <v>0</v>
      </c>
      <c r="S39" s="17">
        <f t="shared" si="11"/>
        <v>0</v>
      </c>
      <c r="T39" s="17">
        <f t="shared" si="11"/>
        <v>0</v>
      </c>
      <c r="U39" s="17">
        <f t="shared" si="11"/>
        <v>0</v>
      </c>
      <c r="V39" s="17">
        <f t="shared" si="11"/>
        <v>3606.6</v>
      </c>
      <c r="W39" s="16"/>
      <c r="X39" s="15"/>
      <c r="Y39" s="16"/>
      <c r="Z39" s="16"/>
      <c r="AA39" s="1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</row>
    <row r="40" s="1" customFormat="1" ht="39.95" customHeight="1" spans="1:258">
      <c r="A40" s="13"/>
      <c r="B40" s="13"/>
      <c r="C40" s="13"/>
      <c r="D40" s="13"/>
      <c r="E40" s="13"/>
      <c r="F40" s="15" t="s">
        <v>126</v>
      </c>
      <c r="G40" s="16" t="s">
        <v>40</v>
      </c>
      <c r="H40" s="16"/>
      <c r="I40" s="24" t="str">
        <f>F40</f>
        <v>引进种公猪</v>
      </c>
      <c r="J40" s="15" t="s">
        <v>127</v>
      </c>
      <c r="K40" s="15">
        <v>7</v>
      </c>
      <c r="L40" s="15" t="s">
        <v>128</v>
      </c>
      <c r="M40" s="15" t="s">
        <v>129</v>
      </c>
      <c r="N40" s="17">
        <f t="shared" ref="N40:N46" si="12">SUM(Q40:V40)</f>
        <v>7</v>
      </c>
      <c r="O40" s="17" t="s">
        <v>44</v>
      </c>
      <c r="P40" s="22">
        <f t="shared" si="1"/>
        <v>7</v>
      </c>
      <c r="Q40" s="17"/>
      <c r="R40" s="15"/>
      <c r="S40" s="17"/>
      <c r="T40" s="17"/>
      <c r="U40" s="15"/>
      <c r="V40" s="15">
        <v>7</v>
      </c>
      <c r="W40" s="16" t="s">
        <v>45</v>
      </c>
      <c r="X40" s="15">
        <v>2020</v>
      </c>
      <c r="Y40" s="24" t="s">
        <v>130</v>
      </c>
      <c r="Z40" s="16" t="s">
        <v>47</v>
      </c>
      <c r="AA40" s="15" t="s">
        <v>48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</row>
    <row r="41" s="1" customFormat="1" ht="39.95" customHeight="1" spans="1:258">
      <c r="A41" s="13"/>
      <c r="B41" s="13"/>
      <c r="C41" s="13"/>
      <c r="D41" s="13"/>
      <c r="E41" s="13"/>
      <c r="F41" s="15" t="s">
        <v>131</v>
      </c>
      <c r="G41" s="16" t="s">
        <v>40</v>
      </c>
      <c r="H41" s="16"/>
      <c r="I41" s="24" t="str">
        <f>F41</f>
        <v>引进种母猪</v>
      </c>
      <c r="J41" s="15" t="s">
        <v>127</v>
      </c>
      <c r="K41" s="15">
        <v>7</v>
      </c>
      <c r="L41" s="15" t="s">
        <v>128</v>
      </c>
      <c r="M41" s="15" t="s">
        <v>132</v>
      </c>
      <c r="N41" s="17">
        <f t="shared" si="12"/>
        <v>2.8</v>
      </c>
      <c r="O41" s="17" t="s">
        <v>44</v>
      </c>
      <c r="P41" s="22">
        <f t="shared" si="1"/>
        <v>2.8</v>
      </c>
      <c r="Q41" s="17"/>
      <c r="R41" s="15"/>
      <c r="S41" s="17"/>
      <c r="T41" s="17"/>
      <c r="U41" s="15"/>
      <c r="V41" s="15">
        <v>2.8</v>
      </c>
      <c r="W41" s="16" t="s">
        <v>45</v>
      </c>
      <c r="X41" s="15">
        <v>2020</v>
      </c>
      <c r="Y41" s="24" t="s">
        <v>133</v>
      </c>
      <c r="Z41" s="16" t="s">
        <v>47</v>
      </c>
      <c r="AA41" s="15" t="s">
        <v>48</v>
      </c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</row>
    <row r="42" s="1" customFormat="1" ht="39.95" customHeight="1" spans="1:258">
      <c r="A42" s="13"/>
      <c r="B42" s="13"/>
      <c r="C42" s="13"/>
      <c r="D42" s="13"/>
      <c r="E42" s="13"/>
      <c r="F42" s="17" t="s">
        <v>134</v>
      </c>
      <c r="G42" s="16" t="s">
        <v>40</v>
      </c>
      <c r="H42" s="16"/>
      <c r="I42" s="17" t="s">
        <v>135</v>
      </c>
      <c r="J42" s="17" t="s">
        <v>127</v>
      </c>
      <c r="K42" s="27">
        <v>13037</v>
      </c>
      <c r="L42" s="15" t="s">
        <v>128</v>
      </c>
      <c r="M42" s="15" t="s">
        <v>136</v>
      </c>
      <c r="N42" s="17">
        <f t="shared" si="12"/>
        <v>1043</v>
      </c>
      <c r="O42" s="17" t="s">
        <v>44</v>
      </c>
      <c r="P42" s="22">
        <f t="shared" si="1"/>
        <v>1043</v>
      </c>
      <c r="Q42" s="17"/>
      <c r="R42" s="15"/>
      <c r="S42" s="17"/>
      <c r="T42" s="17"/>
      <c r="U42" s="15"/>
      <c r="V42" s="17">
        <v>1043</v>
      </c>
      <c r="W42" s="16" t="s">
        <v>45</v>
      </c>
      <c r="X42" s="15">
        <v>2020</v>
      </c>
      <c r="Y42" s="17" t="s">
        <v>137</v>
      </c>
      <c r="Z42" s="16" t="s">
        <v>47</v>
      </c>
      <c r="AA42" s="15" t="s">
        <v>48</v>
      </c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</row>
    <row r="43" s="1" customFormat="1" ht="39.95" customHeight="1" spans="1:258">
      <c r="A43" s="13"/>
      <c r="B43" s="13"/>
      <c r="C43" s="13"/>
      <c r="D43" s="13"/>
      <c r="E43" s="13"/>
      <c r="F43" s="17" t="s">
        <v>138</v>
      </c>
      <c r="G43" s="16" t="s">
        <v>40</v>
      </c>
      <c r="H43" s="16"/>
      <c r="I43" s="17" t="s">
        <v>139</v>
      </c>
      <c r="J43" s="17" t="s">
        <v>127</v>
      </c>
      <c r="K43" s="15">
        <v>2777</v>
      </c>
      <c r="L43" s="15" t="s">
        <v>128</v>
      </c>
      <c r="M43" s="15" t="s">
        <v>140</v>
      </c>
      <c r="N43" s="17">
        <f t="shared" si="12"/>
        <v>555.4</v>
      </c>
      <c r="O43" s="17" t="s">
        <v>44</v>
      </c>
      <c r="P43" s="22">
        <f t="shared" si="1"/>
        <v>555.4</v>
      </c>
      <c r="Q43" s="17"/>
      <c r="R43" s="15"/>
      <c r="S43" s="17"/>
      <c r="T43" s="17"/>
      <c r="U43" s="15"/>
      <c r="V43" s="17">
        <v>555.4</v>
      </c>
      <c r="W43" s="16" t="s">
        <v>45</v>
      </c>
      <c r="X43" s="15">
        <v>2020</v>
      </c>
      <c r="Y43" s="17" t="s">
        <v>141</v>
      </c>
      <c r="Z43" s="16" t="s">
        <v>47</v>
      </c>
      <c r="AA43" s="15" t="s">
        <v>48</v>
      </c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</row>
    <row r="44" s="1" customFormat="1" ht="39.95" customHeight="1" spans="1:258">
      <c r="A44" s="13"/>
      <c r="B44" s="13"/>
      <c r="C44" s="13"/>
      <c r="D44" s="13"/>
      <c r="E44" s="13"/>
      <c r="F44" s="17" t="s">
        <v>142</v>
      </c>
      <c r="G44" s="16" t="s">
        <v>40</v>
      </c>
      <c r="H44" s="16"/>
      <c r="I44" s="17" t="s">
        <v>143</v>
      </c>
      <c r="J44" s="17" t="s">
        <v>127</v>
      </c>
      <c r="K44" s="27">
        <v>22</v>
      </c>
      <c r="L44" s="15" t="s">
        <v>128</v>
      </c>
      <c r="M44" s="15" t="s">
        <v>144</v>
      </c>
      <c r="N44" s="17">
        <f t="shared" si="12"/>
        <v>3.3</v>
      </c>
      <c r="O44" s="17" t="s">
        <v>44</v>
      </c>
      <c r="P44" s="22">
        <f t="shared" si="1"/>
        <v>3.3</v>
      </c>
      <c r="Q44" s="17"/>
      <c r="R44" s="15"/>
      <c r="S44" s="17"/>
      <c r="T44" s="17"/>
      <c r="U44" s="15"/>
      <c r="V44" s="17">
        <v>3.3</v>
      </c>
      <c r="W44" s="16" t="s">
        <v>45</v>
      </c>
      <c r="X44" s="15">
        <v>2020</v>
      </c>
      <c r="Y44" s="17" t="s">
        <v>145</v>
      </c>
      <c r="Z44" s="16" t="s">
        <v>47</v>
      </c>
      <c r="AA44" s="15" t="s">
        <v>48</v>
      </c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</row>
    <row r="45" s="1" customFormat="1" ht="39.95" customHeight="1" spans="1:258">
      <c r="A45" s="13"/>
      <c r="B45" s="13"/>
      <c r="C45" s="13"/>
      <c r="D45" s="13"/>
      <c r="E45" s="13"/>
      <c r="F45" s="17" t="s">
        <v>146</v>
      </c>
      <c r="G45" s="16" t="s">
        <v>40</v>
      </c>
      <c r="H45" s="16"/>
      <c r="I45" s="17" t="s">
        <v>147</v>
      </c>
      <c r="J45" s="17" t="s">
        <v>148</v>
      </c>
      <c r="K45" s="27">
        <v>31528</v>
      </c>
      <c r="L45" s="15" t="s">
        <v>128</v>
      </c>
      <c r="M45" s="15" t="s">
        <v>149</v>
      </c>
      <c r="N45" s="17">
        <f t="shared" si="12"/>
        <v>1576.4</v>
      </c>
      <c r="O45" s="17" t="s">
        <v>44</v>
      </c>
      <c r="P45" s="22">
        <f t="shared" si="1"/>
        <v>1576.4</v>
      </c>
      <c r="Q45" s="17"/>
      <c r="R45" s="17"/>
      <c r="S45" s="17"/>
      <c r="T45" s="17"/>
      <c r="U45" s="15"/>
      <c r="V45" s="17">
        <v>1576.4</v>
      </c>
      <c r="W45" s="16" t="s">
        <v>45</v>
      </c>
      <c r="X45" s="15">
        <v>2020</v>
      </c>
      <c r="Y45" s="17" t="s">
        <v>150</v>
      </c>
      <c r="Z45" s="16" t="s">
        <v>47</v>
      </c>
      <c r="AA45" s="15" t="s">
        <v>48</v>
      </c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</row>
    <row r="46" s="1" customFormat="1" ht="39.95" customHeight="1" spans="1:258">
      <c r="A46" s="13"/>
      <c r="B46" s="13"/>
      <c r="C46" s="13"/>
      <c r="D46" s="13"/>
      <c r="E46" s="13"/>
      <c r="F46" s="17" t="s">
        <v>151</v>
      </c>
      <c r="G46" s="16" t="s">
        <v>40</v>
      </c>
      <c r="H46" s="16"/>
      <c r="I46" s="17" t="s">
        <v>152</v>
      </c>
      <c r="J46" s="17" t="s">
        <v>153</v>
      </c>
      <c r="K46" s="27">
        <v>83730</v>
      </c>
      <c r="L46" s="15" t="s">
        <v>128</v>
      </c>
      <c r="M46" s="15" t="s">
        <v>154</v>
      </c>
      <c r="N46" s="17">
        <f t="shared" si="12"/>
        <v>418.7</v>
      </c>
      <c r="O46" s="17" t="s">
        <v>44</v>
      </c>
      <c r="P46" s="22">
        <f t="shared" si="1"/>
        <v>418.7</v>
      </c>
      <c r="Q46" s="17"/>
      <c r="R46" s="15"/>
      <c r="S46" s="17"/>
      <c r="T46" s="17"/>
      <c r="U46" s="15"/>
      <c r="V46" s="17">
        <v>418.7</v>
      </c>
      <c r="W46" s="16" t="s">
        <v>45</v>
      </c>
      <c r="X46" s="15">
        <v>2020</v>
      </c>
      <c r="Y46" s="17" t="s">
        <v>155</v>
      </c>
      <c r="Z46" s="16" t="s">
        <v>47</v>
      </c>
      <c r="AA46" s="15" t="s">
        <v>48</v>
      </c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</row>
    <row r="47" s="1" customFormat="1" ht="39.95" customHeight="1" spans="1:258">
      <c r="A47" s="13"/>
      <c r="B47" s="13"/>
      <c r="C47" s="13"/>
      <c r="D47" s="13"/>
      <c r="E47" s="13" t="s">
        <v>89</v>
      </c>
      <c r="F47" s="17"/>
      <c r="G47" s="17"/>
      <c r="H47" s="17"/>
      <c r="I47" s="17"/>
      <c r="J47" s="17"/>
      <c r="K47" s="27"/>
      <c r="L47" s="27"/>
      <c r="M47" s="15"/>
      <c r="N47" s="17">
        <f>SUM(N48:N62)</f>
        <v>56.8</v>
      </c>
      <c r="O47" s="22"/>
      <c r="P47" s="22">
        <f t="shared" si="1"/>
        <v>56.8</v>
      </c>
      <c r="Q47" s="17">
        <f t="shared" ref="Q47:V47" si="13">SUM(Q48:Q62)</f>
        <v>56.8</v>
      </c>
      <c r="R47" s="17">
        <f t="shared" si="13"/>
        <v>0</v>
      </c>
      <c r="S47" s="17">
        <f t="shared" si="13"/>
        <v>0</v>
      </c>
      <c r="T47" s="17">
        <f t="shared" si="13"/>
        <v>0</v>
      </c>
      <c r="U47" s="17">
        <f t="shared" si="13"/>
        <v>0</v>
      </c>
      <c r="V47" s="17">
        <f t="shared" si="13"/>
        <v>0</v>
      </c>
      <c r="W47" s="16"/>
      <c r="X47" s="15"/>
      <c r="Y47" s="16"/>
      <c r="Z47" s="16"/>
      <c r="AA47" s="15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</row>
    <row r="48" s="1" customFormat="1" ht="39.95" customHeight="1" spans="1:258">
      <c r="A48" s="13"/>
      <c r="B48" s="13"/>
      <c r="C48" s="13"/>
      <c r="D48" s="13"/>
      <c r="E48" s="13"/>
      <c r="F48" s="17" t="s">
        <v>134</v>
      </c>
      <c r="G48" s="16" t="s">
        <v>98</v>
      </c>
      <c r="H48" s="16" t="s">
        <v>92</v>
      </c>
      <c r="I48" s="17" t="s">
        <v>135</v>
      </c>
      <c r="J48" s="17" t="s">
        <v>127</v>
      </c>
      <c r="K48" s="27">
        <v>24</v>
      </c>
      <c r="L48" s="27" t="s">
        <v>128</v>
      </c>
      <c r="M48" s="15" t="s">
        <v>156</v>
      </c>
      <c r="N48" s="17">
        <v>2.4</v>
      </c>
      <c r="O48" s="22" t="s">
        <v>90</v>
      </c>
      <c r="P48" s="22">
        <f t="shared" si="1"/>
        <v>2.4</v>
      </c>
      <c r="Q48" s="17">
        <v>2.4</v>
      </c>
      <c r="R48" s="15"/>
      <c r="S48" s="17"/>
      <c r="T48" s="17"/>
      <c r="U48" s="15"/>
      <c r="V48" s="17"/>
      <c r="W48" s="16" t="s">
        <v>99</v>
      </c>
      <c r="X48" s="15">
        <v>2020</v>
      </c>
      <c r="Y48" s="17" t="s">
        <v>157</v>
      </c>
      <c r="Z48" s="16" t="s">
        <v>47</v>
      </c>
      <c r="AA48" s="19" t="s">
        <v>96</v>
      </c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</row>
    <row r="49" s="1" customFormat="1" ht="39.95" customHeight="1" spans="1:258">
      <c r="A49" s="13"/>
      <c r="B49" s="13"/>
      <c r="C49" s="13"/>
      <c r="D49" s="13"/>
      <c r="E49" s="13"/>
      <c r="F49" s="17" t="s">
        <v>134</v>
      </c>
      <c r="G49" s="16" t="s">
        <v>114</v>
      </c>
      <c r="H49" s="16" t="s">
        <v>92</v>
      </c>
      <c r="I49" s="17" t="s">
        <v>135</v>
      </c>
      <c r="J49" s="17" t="s">
        <v>127</v>
      </c>
      <c r="K49" s="27">
        <v>1</v>
      </c>
      <c r="L49" s="27" t="s">
        <v>128</v>
      </c>
      <c r="M49" s="15" t="s">
        <v>156</v>
      </c>
      <c r="N49" s="17">
        <v>0.1</v>
      </c>
      <c r="O49" s="22" t="s">
        <v>90</v>
      </c>
      <c r="P49" s="22">
        <f t="shared" si="1"/>
        <v>0.1</v>
      </c>
      <c r="Q49" s="17">
        <v>0.1</v>
      </c>
      <c r="R49" s="15"/>
      <c r="S49" s="17"/>
      <c r="T49" s="17"/>
      <c r="U49" s="15"/>
      <c r="V49" s="17"/>
      <c r="W49" s="16" t="s">
        <v>115</v>
      </c>
      <c r="X49" s="15">
        <v>2020</v>
      </c>
      <c r="Y49" s="17" t="s">
        <v>158</v>
      </c>
      <c r="Z49" s="16" t="s">
        <v>47</v>
      </c>
      <c r="AA49" s="19" t="s">
        <v>96</v>
      </c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</row>
    <row r="50" s="1" customFormat="1" ht="45" customHeight="1" spans="1:258">
      <c r="A50" s="13" t="s">
        <v>31</v>
      </c>
      <c r="B50" s="13" t="s">
        <v>33</v>
      </c>
      <c r="C50" s="13" t="s">
        <v>35</v>
      </c>
      <c r="D50" s="13" t="s">
        <v>125</v>
      </c>
      <c r="E50" s="13" t="s">
        <v>89</v>
      </c>
      <c r="F50" s="17" t="s">
        <v>134</v>
      </c>
      <c r="G50" s="16" t="s">
        <v>159</v>
      </c>
      <c r="H50" s="16" t="s">
        <v>92</v>
      </c>
      <c r="I50" s="17" t="s">
        <v>135</v>
      </c>
      <c r="J50" s="17" t="s">
        <v>127</v>
      </c>
      <c r="K50" s="27">
        <v>80</v>
      </c>
      <c r="L50" s="27" t="s">
        <v>128</v>
      </c>
      <c r="M50" s="15" t="s">
        <v>156</v>
      </c>
      <c r="N50" s="17">
        <v>8</v>
      </c>
      <c r="O50" s="22" t="s">
        <v>90</v>
      </c>
      <c r="P50" s="22">
        <f t="shared" si="1"/>
        <v>8</v>
      </c>
      <c r="Q50" s="17">
        <v>8</v>
      </c>
      <c r="R50" s="15"/>
      <c r="S50" s="17"/>
      <c r="T50" s="17"/>
      <c r="U50" s="15"/>
      <c r="V50" s="17"/>
      <c r="W50" s="16" t="s">
        <v>160</v>
      </c>
      <c r="X50" s="15">
        <v>2020</v>
      </c>
      <c r="Y50" s="17" t="s">
        <v>161</v>
      </c>
      <c r="Z50" s="16" t="s">
        <v>47</v>
      </c>
      <c r="AA50" s="19" t="s">
        <v>96</v>
      </c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</row>
    <row r="51" s="1" customFormat="1" ht="45" customHeight="1" spans="1:258">
      <c r="A51" s="13"/>
      <c r="B51" s="13"/>
      <c r="C51" s="13"/>
      <c r="D51" s="13"/>
      <c r="E51" s="13"/>
      <c r="F51" s="17" t="s">
        <v>134</v>
      </c>
      <c r="G51" s="16" t="s">
        <v>107</v>
      </c>
      <c r="H51" s="16" t="s">
        <v>92</v>
      </c>
      <c r="I51" s="17" t="s">
        <v>135</v>
      </c>
      <c r="J51" s="17" t="s">
        <v>127</v>
      </c>
      <c r="K51" s="27">
        <v>92</v>
      </c>
      <c r="L51" s="27" t="s">
        <v>128</v>
      </c>
      <c r="M51" s="15" t="s">
        <v>156</v>
      </c>
      <c r="N51" s="17">
        <v>9.2</v>
      </c>
      <c r="O51" s="22" t="s">
        <v>90</v>
      </c>
      <c r="P51" s="22">
        <f t="shared" si="1"/>
        <v>9.2</v>
      </c>
      <c r="Q51" s="17">
        <v>9.2</v>
      </c>
      <c r="R51" s="15"/>
      <c r="S51" s="17"/>
      <c r="T51" s="17"/>
      <c r="U51" s="15"/>
      <c r="V51" s="17"/>
      <c r="W51" s="16" t="s">
        <v>108</v>
      </c>
      <c r="X51" s="15">
        <v>2020</v>
      </c>
      <c r="Y51" s="17" t="s">
        <v>162</v>
      </c>
      <c r="Z51" s="16" t="s">
        <v>47</v>
      </c>
      <c r="AA51" s="19" t="s">
        <v>96</v>
      </c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</row>
    <row r="52" s="1" customFormat="1" ht="45" customHeight="1" spans="1:258">
      <c r="A52" s="13"/>
      <c r="B52" s="13"/>
      <c r="C52" s="13"/>
      <c r="D52" s="13"/>
      <c r="E52" s="13"/>
      <c r="F52" s="17" t="s">
        <v>134</v>
      </c>
      <c r="G52" s="16" t="s">
        <v>163</v>
      </c>
      <c r="H52" s="16" t="s">
        <v>92</v>
      </c>
      <c r="I52" s="17" t="s">
        <v>135</v>
      </c>
      <c r="J52" s="17" t="s">
        <v>127</v>
      </c>
      <c r="K52" s="27">
        <v>78</v>
      </c>
      <c r="L52" s="27" t="s">
        <v>128</v>
      </c>
      <c r="M52" s="15" t="s">
        <v>156</v>
      </c>
      <c r="N52" s="17">
        <v>7.8</v>
      </c>
      <c r="O52" s="22" t="s">
        <v>90</v>
      </c>
      <c r="P52" s="22">
        <f t="shared" si="1"/>
        <v>7.8</v>
      </c>
      <c r="Q52" s="17">
        <v>7.8</v>
      </c>
      <c r="R52" s="15"/>
      <c r="S52" s="17"/>
      <c r="T52" s="17"/>
      <c r="U52" s="15"/>
      <c r="V52" s="17"/>
      <c r="W52" s="16" t="s">
        <v>164</v>
      </c>
      <c r="X52" s="15">
        <v>2020</v>
      </c>
      <c r="Y52" s="17" t="s">
        <v>165</v>
      </c>
      <c r="Z52" s="16" t="s">
        <v>47</v>
      </c>
      <c r="AA52" s="19" t="s">
        <v>96</v>
      </c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</row>
    <row r="53" s="1" customFormat="1" ht="45" customHeight="1" spans="1:258">
      <c r="A53" s="13"/>
      <c r="B53" s="13"/>
      <c r="C53" s="13"/>
      <c r="D53" s="13"/>
      <c r="E53" s="13"/>
      <c r="F53" s="17" t="s">
        <v>134</v>
      </c>
      <c r="G53" s="16" t="s">
        <v>91</v>
      </c>
      <c r="H53" s="16" t="s">
        <v>92</v>
      </c>
      <c r="I53" s="17" t="s">
        <v>135</v>
      </c>
      <c r="J53" s="17" t="s">
        <v>127</v>
      </c>
      <c r="K53" s="27">
        <v>52</v>
      </c>
      <c r="L53" s="27" t="s">
        <v>128</v>
      </c>
      <c r="M53" s="15" t="s">
        <v>156</v>
      </c>
      <c r="N53" s="17">
        <v>5.2</v>
      </c>
      <c r="O53" s="22" t="s">
        <v>90</v>
      </c>
      <c r="P53" s="22">
        <f t="shared" si="1"/>
        <v>5.2</v>
      </c>
      <c r="Q53" s="17">
        <v>5.2</v>
      </c>
      <c r="R53" s="15"/>
      <c r="S53" s="17"/>
      <c r="T53" s="17"/>
      <c r="U53" s="15"/>
      <c r="V53" s="17"/>
      <c r="W53" s="16" t="s">
        <v>94</v>
      </c>
      <c r="X53" s="15">
        <v>2020</v>
      </c>
      <c r="Y53" s="17" t="s">
        <v>166</v>
      </c>
      <c r="Z53" s="16" t="s">
        <v>47</v>
      </c>
      <c r="AA53" s="19" t="s">
        <v>96</v>
      </c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</row>
    <row r="54" s="1" customFormat="1" ht="45" customHeight="1" spans="1:258">
      <c r="A54" s="13"/>
      <c r="B54" s="13"/>
      <c r="C54" s="13"/>
      <c r="D54" s="13"/>
      <c r="E54" s="13"/>
      <c r="F54" s="17" t="s">
        <v>146</v>
      </c>
      <c r="G54" s="16" t="s">
        <v>98</v>
      </c>
      <c r="H54" s="16" t="s">
        <v>92</v>
      </c>
      <c r="I54" s="17" t="s">
        <v>147</v>
      </c>
      <c r="J54" s="17" t="s">
        <v>148</v>
      </c>
      <c r="K54" s="27">
        <v>36</v>
      </c>
      <c r="L54" s="27" t="s">
        <v>128</v>
      </c>
      <c r="M54" s="15" t="s">
        <v>167</v>
      </c>
      <c r="N54" s="17">
        <v>3.6</v>
      </c>
      <c r="O54" s="22" t="s">
        <v>90</v>
      </c>
      <c r="P54" s="22">
        <f t="shared" si="1"/>
        <v>3.6</v>
      </c>
      <c r="Q54" s="17">
        <v>3.6</v>
      </c>
      <c r="R54" s="15"/>
      <c r="S54" s="17"/>
      <c r="T54" s="17"/>
      <c r="U54" s="15"/>
      <c r="V54" s="17"/>
      <c r="W54" s="16" t="s">
        <v>99</v>
      </c>
      <c r="X54" s="15">
        <v>2020</v>
      </c>
      <c r="Y54" s="17" t="s">
        <v>168</v>
      </c>
      <c r="Z54" s="16" t="s">
        <v>47</v>
      </c>
      <c r="AA54" s="19" t="s">
        <v>96</v>
      </c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</row>
    <row r="55" s="1" customFormat="1" ht="45" customHeight="1" spans="1:258">
      <c r="A55" s="13"/>
      <c r="B55" s="13"/>
      <c r="C55" s="13"/>
      <c r="D55" s="13"/>
      <c r="E55" s="13"/>
      <c r="F55" s="17" t="s">
        <v>146</v>
      </c>
      <c r="G55" s="16" t="s">
        <v>114</v>
      </c>
      <c r="H55" s="16" t="s">
        <v>92</v>
      </c>
      <c r="I55" s="17" t="s">
        <v>147</v>
      </c>
      <c r="J55" s="17" t="s">
        <v>148</v>
      </c>
      <c r="K55" s="27">
        <v>20</v>
      </c>
      <c r="L55" s="27" t="s">
        <v>128</v>
      </c>
      <c r="M55" s="15" t="s">
        <v>167</v>
      </c>
      <c r="N55" s="28">
        <v>2</v>
      </c>
      <c r="O55" s="22" t="s">
        <v>90</v>
      </c>
      <c r="P55" s="22">
        <f t="shared" si="1"/>
        <v>2</v>
      </c>
      <c r="Q55" s="28">
        <v>2</v>
      </c>
      <c r="R55" s="15"/>
      <c r="S55" s="17"/>
      <c r="T55" s="17"/>
      <c r="U55" s="15"/>
      <c r="V55" s="17"/>
      <c r="W55" s="16" t="s">
        <v>115</v>
      </c>
      <c r="X55" s="15">
        <v>2020</v>
      </c>
      <c r="Y55" s="17" t="s">
        <v>169</v>
      </c>
      <c r="Z55" s="16" t="s">
        <v>47</v>
      </c>
      <c r="AA55" s="19" t="s">
        <v>96</v>
      </c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</row>
    <row r="56" s="1" customFormat="1" ht="45" customHeight="1" spans="1:258">
      <c r="A56" s="13"/>
      <c r="B56" s="13"/>
      <c r="C56" s="13"/>
      <c r="D56" s="13"/>
      <c r="E56" s="13"/>
      <c r="F56" s="17" t="s">
        <v>151</v>
      </c>
      <c r="G56" s="16" t="s">
        <v>98</v>
      </c>
      <c r="H56" s="16" t="s">
        <v>92</v>
      </c>
      <c r="I56" s="17" t="s">
        <v>170</v>
      </c>
      <c r="J56" s="17" t="s">
        <v>148</v>
      </c>
      <c r="K56" s="27">
        <v>130</v>
      </c>
      <c r="L56" s="27" t="s">
        <v>128</v>
      </c>
      <c r="M56" s="15" t="s">
        <v>171</v>
      </c>
      <c r="N56" s="17">
        <v>0.65</v>
      </c>
      <c r="O56" s="22" t="s">
        <v>90</v>
      </c>
      <c r="P56" s="22">
        <f t="shared" si="1"/>
        <v>0.65</v>
      </c>
      <c r="Q56" s="17">
        <v>0.65</v>
      </c>
      <c r="R56" s="15"/>
      <c r="S56" s="17"/>
      <c r="T56" s="17"/>
      <c r="U56" s="15"/>
      <c r="V56" s="17"/>
      <c r="W56" s="16" t="s">
        <v>99</v>
      </c>
      <c r="X56" s="15">
        <v>2020</v>
      </c>
      <c r="Y56" s="17" t="s">
        <v>172</v>
      </c>
      <c r="Z56" s="16" t="s">
        <v>47</v>
      </c>
      <c r="AA56" s="19" t="s">
        <v>96</v>
      </c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</row>
    <row r="57" s="1" customFormat="1" ht="45" customHeight="1" spans="1:258">
      <c r="A57" s="13"/>
      <c r="B57" s="13"/>
      <c r="C57" s="13"/>
      <c r="D57" s="13"/>
      <c r="E57" s="13"/>
      <c r="F57" s="17" t="s">
        <v>151</v>
      </c>
      <c r="G57" s="16" t="s">
        <v>111</v>
      </c>
      <c r="H57" s="16" t="s">
        <v>92</v>
      </c>
      <c r="I57" s="17" t="s">
        <v>170</v>
      </c>
      <c r="J57" s="17" t="s">
        <v>148</v>
      </c>
      <c r="K57" s="27">
        <v>630</v>
      </c>
      <c r="L57" s="27" t="s">
        <v>128</v>
      </c>
      <c r="M57" s="15" t="s">
        <v>171</v>
      </c>
      <c r="N57" s="17">
        <v>3.15</v>
      </c>
      <c r="O57" s="22" t="s">
        <v>90</v>
      </c>
      <c r="P57" s="22">
        <f t="shared" si="1"/>
        <v>3.15</v>
      </c>
      <c r="Q57" s="17">
        <v>3.15</v>
      </c>
      <c r="R57" s="15"/>
      <c r="S57" s="17"/>
      <c r="T57" s="17"/>
      <c r="U57" s="15"/>
      <c r="V57" s="17"/>
      <c r="W57" s="16" t="s">
        <v>112</v>
      </c>
      <c r="X57" s="15">
        <v>2020</v>
      </c>
      <c r="Y57" s="17" t="s">
        <v>173</v>
      </c>
      <c r="Z57" s="16" t="s">
        <v>47</v>
      </c>
      <c r="AA57" s="19" t="s">
        <v>96</v>
      </c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</row>
    <row r="58" s="1" customFormat="1" ht="45" customHeight="1" spans="1:258">
      <c r="A58" s="13"/>
      <c r="B58" s="13"/>
      <c r="C58" s="13"/>
      <c r="D58" s="13"/>
      <c r="E58" s="13"/>
      <c r="F58" s="17" t="s">
        <v>151</v>
      </c>
      <c r="G58" s="16" t="s">
        <v>114</v>
      </c>
      <c r="H58" s="16" t="s">
        <v>92</v>
      </c>
      <c r="I58" s="17" t="s">
        <v>170</v>
      </c>
      <c r="J58" s="17" t="s">
        <v>148</v>
      </c>
      <c r="K58" s="27">
        <v>440</v>
      </c>
      <c r="L58" s="27" t="s">
        <v>128</v>
      </c>
      <c r="M58" s="15" t="s">
        <v>171</v>
      </c>
      <c r="N58" s="17">
        <v>2.2</v>
      </c>
      <c r="O58" s="22" t="s">
        <v>90</v>
      </c>
      <c r="P58" s="22">
        <f t="shared" si="1"/>
        <v>2.2</v>
      </c>
      <c r="Q58" s="17">
        <v>2.2</v>
      </c>
      <c r="R58" s="15"/>
      <c r="S58" s="17"/>
      <c r="T58" s="17"/>
      <c r="U58" s="15"/>
      <c r="V58" s="17"/>
      <c r="W58" s="16" t="s">
        <v>115</v>
      </c>
      <c r="X58" s="15">
        <v>2020</v>
      </c>
      <c r="Y58" s="17" t="s">
        <v>174</v>
      </c>
      <c r="Z58" s="16" t="s">
        <v>47</v>
      </c>
      <c r="AA58" s="19" t="s">
        <v>96</v>
      </c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</row>
    <row r="59" s="1" customFormat="1" ht="45" customHeight="1" spans="1:258">
      <c r="A59" s="13"/>
      <c r="B59" s="13"/>
      <c r="C59" s="13"/>
      <c r="D59" s="13"/>
      <c r="E59" s="13"/>
      <c r="F59" s="17" t="s">
        <v>151</v>
      </c>
      <c r="G59" s="16" t="s">
        <v>159</v>
      </c>
      <c r="H59" s="16" t="s">
        <v>92</v>
      </c>
      <c r="I59" s="17" t="s">
        <v>170</v>
      </c>
      <c r="J59" s="17" t="s">
        <v>148</v>
      </c>
      <c r="K59" s="27">
        <v>800</v>
      </c>
      <c r="L59" s="27" t="s">
        <v>128</v>
      </c>
      <c r="M59" s="15" t="s">
        <v>171</v>
      </c>
      <c r="N59" s="17">
        <v>4</v>
      </c>
      <c r="O59" s="22" t="s">
        <v>90</v>
      </c>
      <c r="P59" s="22">
        <f t="shared" si="1"/>
        <v>4</v>
      </c>
      <c r="Q59" s="17">
        <v>4</v>
      </c>
      <c r="R59" s="15"/>
      <c r="S59" s="17"/>
      <c r="T59" s="17"/>
      <c r="U59" s="15"/>
      <c r="V59" s="17"/>
      <c r="W59" s="16" t="s">
        <v>160</v>
      </c>
      <c r="X59" s="15">
        <v>2020</v>
      </c>
      <c r="Y59" s="17" t="s">
        <v>175</v>
      </c>
      <c r="Z59" s="16" t="s">
        <v>47</v>
      </c>
      <c r="AA59" s="19" t="s">
        <v>96</v>
      </c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</row>
    <row r="60" s="1" customFormat="1" ht="45" customHeight="1" spans="1:258">
      <c r="A60" s="13"/>
      <c r="B60" s="13"/>
      <c r="C60" s="13"/>
      <c r="D60" s="13"/>
      <c r="E60" s="13"/>
      <c r="F60" s="17" t="s">
        <v>151</v>
      </c>
      <c r="G60" s="16" t="s">
        <v>107</v>
      </c>
      <c r="H60" s="16" t="s">
        <v>92</v>
      </c>
      <c r="I60" s="17" t="s">
        <v>170</v>
      </c>
      <c r="J60" s="17" t="s">
        <v>148</v>
      </c>
      <c r="K60" s="27">
        <v>460</v>
      </c>
      <c r="L60" s="27" t="s">
        <v>128</v>
      </c>
      <c r="M60" s="15" t="s">
        <v>171</v>
      </c>
      <c r="N60" s="17">
        <v>2.3</v>
      </c>
      <c r="O60" s="22" t="s">
        <v>90</v>
      </c>
      <c r="P60" s="22">
        <f t="shared" si="1"/>
        <v>2.3</v>
      </c>
      <c r="Q60" s="17">
        <v>2.3</v>
      </c>
      <c r="R60" s="15"/>
      <c r="S60" s="17"/>
      <c r="T60" s="17"/>
      <c r="U60" s="15"/>
      <c r="V60" s="17"/>
      <c r="W60" s="16" t="s">
        <v>108</v>
      </c>
      <c r="X60" s="15">
        <v>2020</v>
      </c>
      <c r="Y60" s="17" t="s">
        <v>176</v>
      </c>
      <c r="Z60" s="16" t="s">
        <v>47</v>
      </c>
      <c r="AA60" s="19" t="s">
        <v>96</v>
      </c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</row>
    <row r="61" s="1" customFormat="1" ht="45" customHeight="1" spans="1:258">
      <c r="A61" s="13"/>
      <c r="B61" s="13"/>
      <c r="C61" s="13"/>
      <c r="D61" s="13"/>
      <c r="E61" s="13"/>
      <c r="F61" s="17" t="s">
        <v>151</v>
      </c>
      <c r="G61" s="16" t="s">
        <v>91</v>
      </c>
      <c r="H61" s="16" t="s">
        <v>92</v>
      </c>
      <c r="I61" s="17" t="s">
        <v>170</v>
      </c>
      <c r="J61" s="17" t="s">
        <v>148</v>
      </c>
      <c r="K61" s="27">
        <v>1040</v>
      </c>
      <c r="L61" s="27" t="s">
        <v>128</v>
      </c>
      <c r="M61" s="15" t="s">
        <v>171</v>
      </c>
      <c r="N61" s="17">
        <v>5.2</v>
      </c>
      <c r="O61" s="22" t="s">
        <v>90</v>
      </c>
      <c r="P61" s="22">
        <f t="shared" si="1"/>
        <v>5.2</v>
      </c>
      <c r="Q61" s="17">
        <v>5.2</v>
      </c>
      <c r="R61" s="15"/>
      <c r="S61" s="17"/>
      <c r="T61" s="17"/>
      <c r="U61" s="15"/>
      <c r="V61" s="17"/>
      <c r="W61" s="16" t="s">
        <v>94</v>
      </c>
      <c r="X61" s="15">
        <v>2020</v>
      </c>
      <c r="Y61" s="17" t="s">
        <v>177</v>
      </c>
      <c r="Z61" s="16" t="s">
        <v>47</v>
      </c>
      <c r="AA61" s="19" t="s">
        <v>96</v>
      </c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</row>
    <row r="62" s="1" customFormat="1" ht="45" customHeight="1" spans="1:258">
      <c r="A62" s="13"/>
      <c r="B62" s="13"/>
      <c r="C62" s="13"/>
      <c r="D62" s="13"/>
      <c r="E62" s="13"/>
      <c r="F62" s="17" t="s">
        <v>178</v>
      </c>
      <c r="G62" s="16" t="s">
        <v>111</v>
      </c>
      <c r="H62" s="16" t="s">
        <v>92</v>
      </c>
      <c r="I62" s="17" t="s">
        <v>178</v>
      </c>
      <c r="J62" s="17" t="s">
        <v>179</v>
      </c>
      <c r="K62" s="27">
        <v>1</v>
      </c>
      <c r="L62" s="27" t="s">
        <v>128</v>
      </c>
      <c r="M62" s="15" t="s">
        <v>180</v>
      </c>
      <c r="N62" s="17">
        <v>1</v>
      </c>
      <c r="O62" s="22" t="s">
        <v>90</v>
      </c>
      <c r="P62" s="22">
        <f t="shared" si="1"/>
        <v>1</v>
      </c>
      <c r="Q62" s="17">
        <v>1</v>
      </c>
      <c r="R62" s="15"/>
      <c r="S62" s="17"/>
      <c r="T62" s="17"/>
      <c r="U62" s="15"/>
      <c r="V62" s="17"/>
      <c r="W62" s="16" t="s">
        <v>112</v>
      </c>
      <c r="X62" s="15">
        <v>2020</v>
      </c>
      <c r="Y62" s="17" t="s">
        <v>181</v>
      </c>
      <c r="Z62" s="16" t="s">
        <v>47</v>
      </c>
      <c r="AA62" s="19" t="s">
        <v>96</v>
      </c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</row>
    <row r="63" s="1" customFormat="1" ht="42" customHeight="1" spans="1:258">
      <c r="A63" s="13" t="s">
        <v>31</v>
      </c>
      <c r="B63" s="13" t="s">
        <v>33</v>
      </c>
      <c r="C63" s="13" t="s">
        <v>182</v>
      </c>
      <c r="D63" s="13" t="s">
        <v>36</v>
      </c>
      <c r="E63" s="13"/>
      <c r="F63" s="13"/>
      <c r="G63" s="13"/>
      <c r="H63" s="13"/>
      <c r="I63" s="17"/>
      <c r="J63" s="17"/>
      <c r="K63" s="27"/>
      <c r="L63" s="27"/>
      <c r="M63" s="15"/>
      <c r="N63" s="17">
        <f>N64+N68+N71+N75+N81</f>
        <v>1601.195</v>
      </c>
      <c r="O63" s="22"/>
      <c r="P63" s="22">
        <f t="shared" si="1"/>
        <v>1601.195</v>
      </c>
      <c r="Q63" s="17">
        <f t="shared" ref="Q63:V63" si="14">Q64+Q68+Q71+Q75+Q81</f>
        <v>310</v>
      </c>
      <c r="R63" s="17">
        <f t="shared" si="14"/>
        <v>0</v>
      </c>
      <c r="S63" s="17">
        <f t="shared" si="14"/>
        <v>105.1</v>
      </c>
      <c r="T63" s="17">
        <f t="shared" si="14"/>
        <v>1173.695</v>
      </c>
      <c r="U63" s="17">
        <f t="shared" si="14"/>
        <v>0</v>
      </c>
      <c r="V63" s="17">
        <f t="shared" si="14"/>
        <v>12.4</v>
      </c>
      <c r="W63" s="16"/>
      <c r="X63" s="15"/>
      <c r="Y63" s="16"/>
      <c r="Z63" s="16"/>
      <c r="AA63" s="1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</row>
    <row r="64" s="1" customFormat="1" ht="39.95" customHeight="1" spans="1:258">
      <c r="A64" s="13"/>
      <c r="B64" s="13"/>
      <c r="C64" s="13"/>
      <c r="D64" s="13" t="s">
        <v>183</v>
      </c>
      <c r="E64" s="13"/>
      <c r="F64" s="13"/>
      <c r="G64" s="13"/>
      <c r="H64" s="13"/>
      <c r="I64" s="17"/>
      <c r="J64" s="17"/>
      <c r="K64" s="27"/>
      <c r="L64" s="27"/>
      <c r="M64" s="15"/>
      <c r="N64" s="17">
        <f>SUM(N65:N67)</f>
        <v>266.3</v>
      </c>
      <c r="O64" s="22"/>
      <c r="P64" s="22">
        <f t="shared" si="1"/>
        <v>266.3</v>
      </c>
      <c r="Q64" s="17">
        <f t="shared" ref="Q64:V64" si="15">SUM(Q65:Q67)</f>
        <v>30</v>
      </c>
      <c r="R64" s="17">
        <f t="shared" si="15"/>
        <v>0</v>
      </c>
      <c r="S64" s="17">
        <f t="shared" si="15"/>
        <v>0</v>
      </c>
      <c r="T64" s="17">
        <f t="shared" si="15"/>
        <v>236.3</v>
      </c>
      <c r="U64" s="17">
        <f t="shared" si="15"/>
        <v>0</v>
      </c>
      <c r="V64" s="17">
        <f t="shared" si="15"/>
        <v>0</v>
      </c>
      <c r="W64" s="16"/>
      <c r="X64" s="15"/>
      <c r="Y64" s="16"/>
      <c r="Z64" s="16"/>
      <c r="AA64" s="1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</row>
    <row r="65" s="1" customFormat="1" ht="56.1" customHeight="1" spans="1:258">
      <c r="A65" s="13"/>
      <c r="B65" s="13"/>
      <c r="C65" s="13"/>
      <c r="D65" s="13"/>
      <c r="E65" s="32" t="s">
        <v>184</v>
      </c>
      <c r="F65" s="32"/>
      <c r="G65" s="19" t="s">
        <v>185</v>
      </c>
      <c r="H65" s="19"/>
      <c r="I65" s="19" t="s">
        <v>186</v>
      </c>
      <c r="J65" s="32" t="s">
        <v>187</v>
      </c>
      <c r="K65" s="32">
        <v>571</v>
      </c>
      <c r="L65" s="32" t="s">
        <v>128</v>
      </c>
      <c r="M65" s="15">
        <v>0.36</v>
      </c>
      <c r="N65" s="32">
        <v>206.3</v>
      </c>
      <c r="O65" s="32" t="s">
        <v>103</v>
      </c>
      <c r="P65" s="22">
        <f t="shared" si="1"/>
        <v>206.3</v>
      </c>
      <c r="Q65" s="32"/>
      <c r="R65" s="32"/>
      <c r="S65" s="32"/>
      <c r="T65" s="32">
        <v>206.3</v>
      </c>
      <c r="U65" s="32"/>
      <c r="V65" s="32"/>
      <c r="W65" s="19" t="s">
        <v>188</v>
      </c>
      <c r="X65" s="32">
        <v>2020</v>
      </c>
      <c r="Y65" s="19" t="s">
        <v>189</v>
      </c>
      <c r="Z65" s="19" t="s">
        <v>190</v>
      </c>
      <c r="AA65" s="19" t="s">
        <v>191</v>
      </c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</row>
    <row r="66" s="1" customFormat="1" ht="62.1" customHeight="1" spans="1:258">
      <c r="A66" s="13"/>
      <c r="B66" s="13"/>
      <c r="C66" s="13"/>
      <c r="D66" s="13"/>
      <c r="E66" s="32" t="s">
        <v>192</v>
      </c>
      <c r="F66" s="32"/>
      <c r="G66" s="19" t="s">
        <v>40</v>
      </c>
      <c r="H66" s="19"/>
      <c r="I66" s="19" t="s">
        <v>193</v>
      </c>
      <c r="J66" s="32" t="s">
        <v>121</v>
      </c>
      <c r="K66" s="32">
        <v>1</v>
      </c>
      <c r="L66" s="32" t="s">
        <v>128</v>
      </c>
      <c r="M66" s="15">
        <f>N66/K66</f>
        <v>30</v>
      </c>
      <c r="N66" s="32">
        <v>30</v>
      </c>
      <c r="O66" s="22" t="s">
        <v>90</v>
      </c>
      <c r="P66" s="22">
        <f t="shared" si="1"/>
        <v>30</v>
      </c>
      <c r="Q66" s="32">
        <v>30</v>
      </c>
      <c r="R66" s="32"/>
      <c r="S66" s="32"/>
      <c r="T66" s="32"/>
      <c r="U66" s="32"/>
      <c r="V66" s="32"/>
      <c r="W66" s="19" t="s">
        <v>45</v>
      </c>
      <c r="X66" s="32">
        <v>2020</v>
      </c>
      <c r="Y66" s="19" t="s">
        <v>193</v>
      </c>
      <c r="Z66" s="16" t="s">
        <v>194</v>
      </c>
      <c r="AA66" s="19" t="s">
        <v>96</v>
      </c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</row>
    <row r="67" s="1" customFormat="1" ht="50.1" customHeight="1" spans="1:258">
      <c r="A67" s="13"/>
      <c r="B67" s="13"/>
      <c r="C67" s="13"/>
      <c r="D67" s="13"/>
      <c r="E67" s="32" t="s">
        <v>195</v>
      </c>
      <c r="F67" s="32"/>
      <c r="G67" s="19" t="s">
        <v>40</v>
      </c>
      <c r="H67" s="19"/>
      <c r="I67" s="19" t="s">
        <v>195</v>
      </c>
      <c r="J67" s="32" t="s">
        <v>187</v>
      </c>
      <c r="K67" s="32">
        <v>100</v>
      </c>
      <c r="L67" s="32" t="s">
        <v>128</v>
      </c>
      <c r="M67" s="15">
        <f>N67/K67</f>
        <v>0.3</v>
      </c>
      <c r="N67" s="32">
        <v>30</v>
      </c>
      <c r="O67" s="32" t="s">
        <v>103</v>
      </c>
      <c r="P67" s="22">
        <f t="shared" si="1"/>
        <v>30</v>
      </c>
      <c r="Q67" s="32"/>
      <c r="R67" s="32"/>
      <c r="S67" s="32"/>
      <c r="T67" s="18">
        <v>30</v>
      </c>
      <c r="U67" s="32"/>
      <c r="V67" s="32"/>
      <c r="W67" s="19" t="s">
        <v>188</v>
      </c>
      <c r="X67" s="32">
        <v>2020</v>
      </c>
      <c r="Y67" s="19" t="s">
        <v>196</v>
      </c>
      <c r="Z67" s="16" t="s">
        <v>197</v>
      </c>
      <c r="AA67" s="19" t="s">
        <v>191</v>
      </c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</row>
    <row r="68" s="1" customFormat="1" ht="39.95" customHeight="1" spans="1:258">
      <c r="A68" s="13"/>
      <c r="B68" s="13"/>
      <c r="C68" s="13"/>
      <c r="D68" s="13" t="s">
        <v>198</v>
      </c>
      <c r="E68" s="32"/>
      <c r="F68" s="32"/>
      <c r="G68" s="32"/>
      <c r="H68" s="32"/>
      <c r="I68" s="19"/>
      <c r="J68" s="32"/>
      <c r="K68" s="32"/>
      <c r="L68" s="32"/>
      <c r="M68" s="15"/>
      <c r="N68" s="32">
        <f>SUM(N69:N70)</f>
        <v>94.5</v>
      </c>
      <c r="O68" s="32"/>
      <c r="P68" s="22">
        <f t="shared" si="1"/>
        <v>94.5</v>
      </c>
      <c r="Q68" s="32">
        <f t="shared" ref="Q68:V68" si="16">SUM(Q69:Q70)</f>
        <v>0</v>
      </c>
      <c r="R68" s="32">
        <f t="shared" si="16"/>
        <v>0</v>
      </c>
      <c r="S68" s="32">
        <f t="shared" si="16"/>
        <v>82.1</v>
      </c>
      <c r="T68" s="32">
        <f t="shared" si="16"/>
        <v>0</v>
      </c>
      <c r="U68" s="32">
        <f t="shared" si="16"/>
        <v>0</v>
      </c>
      <c r="V68" s="32">
        <f t="shared" si="16"/>
        <v>12.4</v>
      </c>
      <c r="W68" s="19"/>
      <c r="X68" s="32"/>
      <c r="Y68" s="16"/>
      <c r="Z68" s="19"/>
      <c r="AA68" s="1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  <c r="IW68" s="9"/>
      <c r="IX68" s="9"/>
    </row>
    <row r="69" s="1" customFormat="1" ht="39.95" customHeight="1" spans="1:258">
      <c r="A69" s="13"/>
      <c r="B69" s="13"/>
      <c r="C69" s="13"/>
      <c r="D69" s="13"/>
      <c r="E69" s="32" t="s">
        <v>199</v>
      </c>
      <c r="F69" s="32"/>
      <c r="G69" s="19" t="s">
        <v>40</v>
      </c>
      <c r="H69" s="19"/>
      <c r="I69" s="19" t="s">
        <v>200</v>
      </c>
      <c r="J69" s="32" t="s">
        <v>201</v>
      </c>
      <c r="K69" s="32">
        <v>1</v>
      </c>
      <c r="L69" s="32" t="s">
        <v>128</v>
      </c>
      <c r="M69" s="15">
        <f>N69/K69</f>
        <v>75</v>
      </c>
      <c r="N69" s="33">
        <v>75</v>
      </c>
      <c r="O69" s="33" t="s">
        <v>202</v>
      </c>
      <c r="P69" s="22">
        <f t="shared" si="1"/>
        <v>75</v>
      </c>
      <c r="Q69" s="33"/>
      <c r="R69" s="33"/>
      <c r="S69" s="33">
        <f>N69-V69</f>
        <v>67.5</v>
      </c>
      <c r="T69" s="33"/>
      <c r="U69" s="33"/>
      <c r="V69" s="33">
        <v>7.5</v>
      </c>
      <c r="W69" s="19" t="s">
        <v>203</v>
      </c>
      <c r="X69" s="32">
        <v>2020</v>
      </c>
      <c r="Y69" s="19" t="s">
        <v>200</v>
      </c>
      <c r="Z69" s="19" t="s">
        <v>204</v>
      </c>
      <c r="AA69" s="19" t="s">
        <v>96</v>
      </c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</row>
    <row r="70" s="1" customFormat="1" ht="39.95" customHeight="1" spans="1:258">
      <c r="A70" s="13"/>
      <c r="B70" s="13"/>
      <c r="C70" s="13"/>
      <c r="D70" s="13"/>
      <c r="E70" s="32" t="s">
        <v>205</v>
      </c>
      <c r="F70" s="32"/>
      <c r="G70" s="19" t="s">
        <v>40</v>
      </c>
      <c r="H70" s="19"/>
      <c r="I70" s="19" t="s">
        <v>206</v>
      </c>
      <c r="J70" s="32" t="s">
        <v>207</v>
      </c>
      <c r="K70" s="32">
        <v>1</v>
      </c>
      <c r="L70" s="32" t="s">
        <v>128</v>
      </c>
      <c r="M70" s="15">
        <f>N70/K70</f>
        <v>19.5</v>
      </c>
      <c r="N70" s="33">
        <v>19.5</v>
      </c>
      <c r="O70" s="33" t="s">
        <v>202</v>
      </c>
      <c r="P70" s="22">
        <f t="shared" si="1"/>
        <v>19.5</v>
      </c>
      <c r="Q70" s="33"/>
      <c r="R70" s="33"/>
      <c r="S70" s="33">
        <f>N70-V70</f>
        <v>14.6</v>
      </c>
      <c r="T70" s="33"/>
      <c r="U70" s="33"/>
      <c r="V70" s="33">
        <v>4.9</v>
      </c>
      <c r="W70" s="19" t="s">
        <v>203</v>
      </c>
      <c r="X70" s="32">
        <v>2020</v>
      </c>
      <c r="Y70" s="19" t="s">
        <v>206</v>
      </c>
      <c r="Z70" s="19" t="s">
        <v>204</v>
      </c>
      <c r="AA70" s="19" t="s">
        <v>96</v>
      </c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  <c r="IW70" s="9"/>
      <c r="IX70" s="9"/>
    </row>
    <row r="71" s="1" customFormat="1" ht="39.95" customHeight="1" spans="1:258">
      <c r="A71" s="13"/>
      <c r="B71" s="13"/>
      <c r="C71" s="13"/>
      <c r="D71" s="13" t="s">
        <v>208</v>
      </c>
      <c r="E71" s="32"/>
      <c r="F71" s="32"/>
      <c r="G71" s="32"/>
      <c r="H71" s="32"/>
      <c r="I71" s="19"/>
      <c r="J71" s="32"/>
      <c r="K71" s="32"/>
      <c r="L71" s="32"/>
      <c r="M71" s="15"/>
      <c r="N71" s="33">
        <f>SUM(N72:N74)</f>
        <v>588</v>
      </c>
      <c r="O71" s="33"/>
      <c r="P71" s="22">
        <f t="shared" si="1"/>
        <v>588</v>
      </c>
      <c r="Q71" s="33">
        <f t="shared" ref="Q71:V71" si="17">SUM(Q72:Q74)</f>
        <v>0</v>
      </c>
      <c r="R71" s="33">
        <f t="shared" si="17"/>
        <v>0</v>
      </c>
      <c r="S71" s="33">
        <f t="shared" si="17"/>
        <v>0</v>
      </c>
      <c r="T71" s="33">
        <f t="shared" si="17"/>
        <v>588</v>
      </c>
      <c r="U71" s="33">
        <f t="shared" si="17"/>
        <v>0</v>
      </c>
      <c r="V71" s="33">
        <f t="shared" si="17"/>
        <v>0</v>
      </c>
      <c r="W71" s="19"/>
      <c r="X71" s="32"/>
      <c r="Y71" s="16"/>
      <c r="Z71" s="19"/>
      <c r="AA71" s="18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</row>
    <row r="72" s="1" customFormat="1" ht="65.1" customHeight="1" spans="1:258">
      <c r="A72" s="13"/>
      <c r="B72" s="13"/>
      <c r="C72" s="13"/>
      <c r="D72" s="13"/>
      <c r="E72" s="32" t="s">
        <v>209</v>
      </c>
      <c r="F72" s="32"/>
      <c r="G72" s="32" t="s">
        <v>40</v>
      </c>
      <c r="H72" s="32"/>
      <c r="I72" s="19" t="s">
        <v>210</v>
      </c>
      <c r="J72" s="32" t="s">
        <v>187</v>
      </c>
      <c r="K72" s="32">
        <v>66</v>
      </c>
      <c r="L72" s="32" t="s">
        <v>128</v>
      </c>
      <c r="M72" s="15">
        <v>0.4</v>
      </c>
      <c r="N72" s="33">
        <v>26.1</v>
      </c>
      <c r="O72" s="32" t="s">
        <v>103</v>
      </c>
      <c r="P72" s="22">
        <f t="shared" si="1"/>
        <v>26.1</v>
      </c>
      <c r="Q72" s="33"/>
      <c r="R72" s="33"/>
      <c r="S72" s="35"/>
      <c r="T72" s="33">
        <v>26.1</v>
      </c>
      <c r="U72" s="36"/>
      <c r="V72" s="36"/>
      <c r="W72" s="19" t="s">
        <v>70</v>
      </c>
      <c r="X72" s="32">
        <v>2020</v>
      </c>
      <c r="Y72" s="19" t="s">
        <v>211</v>
      </c>
      <c r="Z72" s="16" t="s">
        <v>212</v>
      </c>
      <c r="AA72" s="19" t="s">
        <v>213</v>
      </c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  <c r="IW72" s="9"/>
      <c r="IX72" s="9"/>
    </row>
    <row r="73" s="1" customFormat="1" ht="59.1" customHeight="1" spans="1:258">
      <c r="A73" s="13"/>
      <c r="B73" s="13"/>
      <c r="C73" s="13"/>
      <c r="D73" s="13"/>
      <c r="E73" s="32" t="s">
        <v>214</v>
      </c>
      <c r="F73" s="32"/>
      <c r="G73" s="32" t="s">
        <v>215</v>
      </c>
      <c r="H73" s="32"/>
      <c r="I73" s="32" t="s">
        <v>216</v>
      </c>
      <c r="J73" s="32" t="s">
        <v>41</v>
      </c>
      <c r="K73" s="32">
        <v>102782</v>
      </c>
      <c r="L73" s="32" t="s">
        <v>128</v>
      </c>
      <c r="M73" s="15">
        <v>0.0015</v>
      </c>
      <c r="N73" s="33">
        <v>161.9</v>
      </c>
      <c r="O73" s="32" t="s">
        <v>103</v>
      </c>
      <c r="P73" s="22">
        <f t="shared" ref="P73:P136" si="18">N73</f>
        <v>161.9</v>
      </c>
      <c r="Q73" s="33"/>
      <c r="R73" s="33"/>
      <c r="S73" s="35"/>
      <c r="T73" s="33">
        <v>161.9</v>
      </c>
      <c r="U73" s="35"/>
      <c r="V73" s="35"/>
      <c r="W73" s="19" t="s">
        <v>70</v>
      </c>
      <c r="X73" s="32">
        <v>2020</v>
      </c>
      <c r="Y73" s="32" t="s">
        <v>216</v>
      </c>
      <c r="Z73" s="16" t="s">
        <v>212</v>
      </c>
      <c r="AA73" s="19" t="s">
        <v>213</v>
      </c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</row>
    <row r="74" s="1" customFormat="1" ht="51.95" customHeight="1" spans="1:258">
      <c r="A74" s="13"/>
      <c r="B74" s="13"/>
      <c r="C74" s="13"/>
      <c r="D74" s="13"/>
      <c r="E74" s="32" t="s">
        <v>217</v>
      </c>
      <c r="F74" s="32"/>
      <c r="G74" s="32" t="s">
        <v>215</v>
      </c>
      <c r="H74" s="32"/>
      <c r="I74" s="18" t="s">
        <v>218</v>
      </c>
      <c r="J74" s="32" t="s">
        <v>41</v>
      </c>
      <c r="K74" s="32">
        <v>10000</v>
      </c>
      <c r="L74" s="32" t="s">
        <v>128</v>
      </c>
      <c r="M74" s="15">
        <f>N74/K74</f>
        <v>0.04</v>
      </c>
      <c r="N74" s="33">
        <f>T74</f>
        <v>400</v>
      </c>
      <c r="O74" s="32" t="s">
        <v>103</v>
      </c>
      <c r="P74" s="22">
        <f t="shared" si="18"/>
        <v>400</v>
      </c>
      <c r="Q74" s="33"/>
      <c r="R74" s="33"/>
      <c r="S74" s="33"/>
      <c r="T74" s="33">
        <v>400</v>
      </c>
      <c r="U74" s="37"/>
      <c r="V74" s="37"/>
      <c r="W74" s="19" t="s">
        <v>70</v>
      </c>
      <c r="X74" s="32">
        <v>2020</v>
      </c>
      <c r="Y74" s="18" t="s">
        <v>219</v>
      </c>
      <c r="Z74" s="16" t="s">
        <v>212</v>
      </c>
      <c r="AA74" s="19" t="s">
        <v>213</v>
      </c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</row>
    <row r="75" s="1" customFormat="1" ht="39.95" customHeight="1" spans="1:258">
      <c r="A75" s="13" t="s">
        <v>31</v>
      </c>
      <c r="B75" s="13" t="s">
        <v>33</v>
      </c>
      <c r="C75" s="13" t="s">
        <v>182</v>
      </c>
      <c r="D75" s="13" t="s">
        <v>220</v>
      </c>
      <c r="E75" s="32"/>
      <c r="F75" s="32"/>
      <c r="G75" s="32"/>
      <c r="H75" s="32"/>
      <c r="I75" s="18"/>
      <c r="J75" s="32"/>
      <c r="K75" s="32"/>
      <c r="L75" s="32"/>
      <c r="M75" s="15"/>
      <c r="N75" s="33">
        <f>SUM(N76:N80)</f>
        <v>372.395</v>
      </c>
      <c r="O75" s="33"/>
      <c r="P75" s="22">
        <f t="shared" si="18"/>
        <v>372.395</v>
      </c>
      <c r="Q75" s="33">
        <f t="shared" ref="Q75:V75" si="19">SUM(Q76:Q80)</f>
        <v>0</v>
      </c>
      <c r="R75" s="33">
        <f t="shared" si="19"/>
        <v>0</v>
      </c>
      <c r="S75" s="33">
        <f t="shared" si="19"/>
        <v>23</v>
      </c>
      <c r="T75" s="33">
        <f t="shared" si="19"/>
        <v>349.395</v>
      </c>
      <c r="U75" s="33">
        <f t="shared" si="19"/>
        <v>0</v>
      </c>
      <c r="V75" s="33">
        <f t="shared" si="19"/>
        <v>0</v>
      </c>
      <c r="W75" s="19"/>
      <c r="X75" s="32"/>
      <c r="Y75" s="16"/>
      <c r="Z75" s="19"/>
      <c r="AA75" s="1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</row>
    <row r="76" s="1" customFormat="1" ht="39.95" customHeight="1" spans="1:258">
      <c r="A76" s="13"/>
      <c r="B76" s="13"/>
      <c r="C76" s="13"/>
      <c r="D76" s="13"/>
      <c r="E76" s="32" t="s">
        <v>221</v>
      </c>
      <c r="F76" s="32"/>
      <c r="G76" s="19" t="s">
        <v>40</v>
      </c>
      <c r="H76" s="19"/>
      <c r="I76" s="19" t="s">
        <v>222</v>
      </c>
      <c r="J76" s="32" t="s">
        <v>187</v>
      </c>
      <c r="K76" s="18">
        <v>971</v>
      </c>
      <c r="L76" s="32" t="s">
        <v>128</v>
      </c>
      <c r="M76" s="15">
        <v>0.34</v>
      </c>
      <c r="N76" s="22">
        <v>330</v>
      </c>
      <c r="O76" s="32" t="s">
        <v>103</v>
      </c>
      <c r="P76" s="22">
        <f t="shared" si="18"/>
        <v>330</v>
      </c>
      <c r="Q76" s="22"/>
      <c r="R76" s="22"/>
      <c r="S76" s="22"/>
      <c r="T76" s="22">
        <v>330</v>
      </c>
      <c r="U76" s="22"/>
      <c r="V76" s="22"/>
      <c r="W76" s="19" t="s">
        <v>223</v>
      </c>
      <c r="X76" s="32">
        <v>2020</v>
      </c>
      <c r="Y76" s="19" t="s">
        <v>224</v>
      </c>
      <c r="Z76" s="19" t="s">
        <v>204</v>
      </c>
      <c r="AA76" s="19" t="s">
        <v>225</v>
      </c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</row>
    <row r="77" s="1" customFormat="1" ht="39.95" customHeight="1" spans="1:258">
      <c r="A77" s="13"/>
      <c r="B77" s="13"/>
      <c r="C77" s="13"/>
      <c r="D77" s="13"/>
      <c r="E77" s="32" t="s">
        <v>226</v>
      </c>
      <c r="F77" s="32"/>
      <c r="G77" s="19" t="s">
        <v>40</v>
      </c>
      <c r="H77" s="19"/>
      <c r="I77" s="19" t="s">
        <v>227</v>
      </c>
      <c r="J77" s="32" t="s">
        <v>187</v>
      </c>
      <c r="K77" s="32">
        <v>180</v>
      </c>
      <c r="L77" s="32" t="s">
        <v>128</v>
      </c>
      <c r="M77" s="15">
        <v>0.127</v>
      </c>
      <c r="N77" s="33">
        <f>S77</f>
        <v>23</v>
      </c>
      <c r="O77" s="33" t="s">
        <v>90</v>
      </c>
      <c r="P77" s="22">
        <f t="shared" si="18"/>
        <v>23</v>
      </c>
      <c r="Q77" s="33"/>
      <c r="R77" s="33"/>
      <c r="S77" s="33">
        <v>23</v>
      </c>
      <c r="T77" s="33"/>
      <c r="U77" s="33"/>
      <c r="V77" s="33"/>
      <c r="W77" s="19" t="s">
        <v>228</v>
      </c>
      <c r="X77" s="32">
        <v>2020</v>
      </c>
      <c r="Y77" s="19" t="s">
        <v>229</v>
      </c>
      <c r="Z77" s="19" t="s">
        <v>204</v>
      </c>
      <c r="AA77" s="19" t="s">
        <v>96</v>
      </c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  <c r="IW77" s="9"/>
      <c r="IX77" s="9"/>
    </row>
    <row r="78" s="1" customFormat="1" ht="39.95" customHeight="1" spans="1:258">
      <c r="A78" s="13"/>
      <c r="B78" s="13"/>
      <c r="C78" s="13"/>
      <c r="D78" s="13"/>
      <c r="E78" s="32" t="s">
        <v>230</v>
      </c>
      <c r="F78" s="32"/>
      <c r="G78" s="19" t="s">
        <v>40</v>
      </c>
      <c r="H78" s="19"/>
      <c r="I78" s="19" t="s">
        <v>231</v>
      </c>
      <c r="J78" s="32" t="s">
        <v>187</v>
      </c>
      <c r="K78" s="32">
        <v>8</v>
      </c>
      <c r="L78" s="32" t="s">
        <v>128</v>
      </c>
      <c r="M78" s="15">
        <v>0.66</v>
      </c>
      <c r="N78" s="33">
        <v>5.3</v>
      </c>
      <c r="O78" s="32" t="s">
        <v>103</v>
      </c>
      <c r="P78" s="22">
        <f t="shared" si="18"/>
        <v>5.3</v>
      </c>
      <c r="Q78" s="33"/>
      <c r="R78" s="33"/>
      <c r="S78" s="33"/>
      <c r="T78" s="33">
        <v>5.3</v>
      </c>
      <c r="U78" s="33"/>
      <c r="V78" s="33"/>
      <c r="W78" s="19" t="s">
        <v>223</v>
      </c>
      <c r="X78" s="32">
        <v>2020</v>
      </c>
      <c r="Y78" s="19" t="s">
        <v>232</v>
      </c>
      <c r="Z78" s="19" t="s">
        <v>204</v>
      </c>
      <c r="AA78" s="19" t="s">
        <v>225</v>
      </c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  <c r="IW78" s="9"/>
      <c r="IX78" s="9"/>
    </row>
    <row r="79" s="1" customFormat="1" ht="39.95" customHeight="1" spans="1:258">
      <c r="A79" s="13"/>
      <c r="B79" s="13"/>
      <c r="C79" s="13"/>
      <c r="D79" s="13"/>
      <c r="E79" s="32" t="s">
        <v>233</v>
      </c>
      <c r="F79" s="32"/>
      <c r="G79" s="19" t="s">
        <v>40</v>
      </c>
      <c r="H79" s="19"/>
      <c r="I79" s="19" t="s">
        <v>233</v>
      </c>
      <c r="J79" s="32" t="s">
        <v>187</v>
      </c>
      <c r="K79" s="32">
        <v>90</v>
      </c>
      <c r="L79" s="32" t="s">
        <v>128</v>
      </c>
      <c r="M79" s="15">
        <v>0.086</v>
      </c>
      <c r="N79" s="33">
        <v>7.795</v>
      </c>
      <c r="O79" s="32" t="s">
        <v>103</v>
      </c>
      <c r="P79" s="22">
        <f t="shared" si="18"/>
        <v>7.795</v>
      </c>
      <c r="Q79" s="33"/>
      <c r="R79" s="33"/>
      <c r="S79" s="33"/>
      <c r="T79" s="33">
        <v>7.795</v>
      </c>
      <c r="U79" s="33"/>
      <c r="V79" s="33"/>
      <c r="W79" s="19" t="s">
        <v>223</v>
      </c>
      <c r="X79" s="32">
        <v>2020</v>
      </c>
      <c r="Y79" s="19" t="s">
        <v>234</v>
      </c>
      <c r="Z79" s="19" t="s">
        <v>204</v>
      </c>
      <c r="AA79" s="19" t="s">
        <v>225</v>
      </c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  <c r="IW79" s="9"/>
      <c r="IX79" s="9"/>
    </row>
    <row r="80" s="1" customFormat="1" ht="39.95" customHeight="1" spans="1:258">
      <c r="A80" s="13"/>
      <c r="B80" s="13"/>
      <c r="C80" s="13"/>
      <c r="D80" s="13"/>
      <c r="E80" s="32" t="s">
        <v>235</v>
      </c>
      <c r="F80" s="32"/>
      <c r="G80" s="19" t="s">
        <v>40</v>
      </c>
      <c r="H80" s="19"/>
      <c r="I80" s="19" t="s">
        <v>235</v>
      </c>
      <c r="J80" s="32" t="s">
        <v>187</v>
      </c>
      <c r="K80" s="32">
        <v>98</v>
      </c>
      <c r="L80" s="32" t="s">
        <v>128</v>
      </c>
      <c r="M80" s="15">
        <v>0.064</v>
      </c>
      <c r="N80" s="33">
        <v>6.3</v>
      </c>
      <c r="O80" s="32" t="s">
        <v>103</v>
      </c>
      <c r="P80" s="22">
        <f t="shared" si="18"/>
        <v>6.3</v>
      </c>
      <c r="Q80" s="33"/>
      <c r="R80" s="33"/>
      <c r="S80" s="33"/>
      <c r="T80" s="33">
        <v>6.3</v>
      </c>
      <c r="U80" s="33"/>
      <c r="V80" s="33"/>
      <c r="W80" s="19" t="s">
        <v>223</v>
      </c>
      <c r="X80" s="32">
        <v>2020</v>
      </c>
      <c r="Y80" s="19" t="s">
        <v>236</v>
      </c>
      <c r="Z80" s="19" t="s">
        <v>204</v>
      </c>
      <c r="AA80" s="19" t="s">
        <v>225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</row>
    <row r="81" s="1" customFormat="1" ht="39.95" customHeight="1" spans="1:258">
      <c r="A81" s="13"/>
      <c r="B81" s="13"/>
      <c r="C81" s="13"/>
      <c r="D81" s="13" t="s">
        <v>237</v>
      </c>
      <c r="E81" s="32"/>
      <c r="F81" s="32"/>
      <c r="G81" s="32"/>
      <c r="H81" s="32"/>
      <c r="I81" s="19"/>
      <c r="J81" s="32"/>
      <c r="K81" s="32"/>
      <c r="L81" s="32"/>
      <c r="M81" s="15"/>
      <c r="N81" s="33">
        <f>N82</f>
        <v>280</v>
      </c>
      <c r="O81" s="22"/>
      <c r="P81" s="22">
        <f t="shared" si="18"/>
        <v>280</v>
      </c>
      <c r="Q81" s="33">
        <f t="shared" ref="Q81:V81" si="20">Q82</f>
        <v>280</v>
      </c>
      <c r="R81" s="33">
        <f t="shared" si="20"/>
        <v>0</v>
      </c>
      <c r="S81" s="33">
        <f t="shared" si="20"/>
        <v>0</v>
      </c>
      <c r="T81" s="33">
        <f t="shared" si="20"/>
        <v>0</v>
      </c>
      <c r="U81" s="33">
        <f t="shared" si="20"/>
        <v>0</v>
      </c>
      <c r="V81" s="33">
        <f t="shared" si="20"/>
        <v>0</v>
      </c>
      <c r="W81" s="19"/>
      <c r="X81" s="32"/>
      <c r="Y81" s="16"/>
      <c r="Z81" s="19"/>
      <c r="AA81" s="1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  <c r="IW81" s="9"/>
      <c r="IX81" s="9"/>
    </row>
    <row r="82" s="1" customFormat="1" ht="59.1" customHeight="1" spans="1:258">
      <c r="A82" s="13"/>
      <c r="B82" s="13"/>
      <c r="C82" s="13"/>
      <c r="D82" s="13"/>
      <c r="E82" s="32" t="s">
        <v>238</v>
      </c>
      <c r="F82" s="32" t="s">
        <v>239</v>
      </c>
      <c r="G82" s="19" t="s">
        <v>240</v>
      </c>
      <c r="H82" s="19"/>
      <c r="I82" s="19" t="s">
        <v>241</v>
      </c>
      <c r="J82" s="32" t="s">
        <v>121</v>
      </c>
      <c r="K82" s="32">
        <v>1</v>
      </c>
      <c r="L82" s="32" t="s">
        <v>128</v>
      </c>
      <c r="M82" s="15">
        <f>N82/K82</f>
        <v>280</v>
      </c>
      <c r="N82" s="32">
        <v>280</v>
      </c>
      <c r="O82" s="22" t="s">
        <v>90</v>
      </c>
      <c r="P82" s="22">
        <f t="shared" si="18"/>
        <v>280</v>
      </c>
      <c r="Q82" s="32">
        <v>280</v>
      </c>
      <c r="R82" s="32"/>
      <c r="S82" s="18">
        <v>0</v>
      </c>
      <c r="T82" s="32"/>
      <c r="U82" s="32"/>
      <c r="V82" s="32"/>
      <c r="W82" s="19" t="s">
        <v>242</v>
      </c>
      <c r="X82" s="32">
        <v>2020</v>
      </c>
      <c r="Y82" s="19" t="s">
        <v>243</v>
      </c>
      <c r="Z82" s="19" t="s">
        <v>244</v>
      </c>
      <c r="AA82" s="19" t="s">
        <v>96</v>
      </c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  <c r="IW82" s="9"/>
      <c r="IX82" s="9"/>
    </row>
    <row r="83" s="1" customFormat="1" ht="39.95" customHeight="1" spans="1:258">
      <c r="A83" s="13"/>
      <c r="B83" s="13" t="s">
        <v>245</v>
      </c>
      <c r="C83" s="13" t="s">
        <v>34</v>
      </c>
      <c r="D83" s="13"/>
      <c r="E83" s="13"/>
      <c r="F83" s="13"/>
      <c r="G83" s="13"/>
      <c r="H83" s="13"/>
      <c r="I83" s="19"/>
      <c r="J83" s="32"/>
      <c r="K83" s="32"/>
      <c r="L83" s="32"/>
      <c r="M83" s="15"/>
      <c r="N83" s="32">
        <f>N84+N92+N95+N100+N131+N133</f>
        <v>2930.93</v>
      </c>
      <c r="O83" s="22"/>
      <c r="P83" s="22">
        <f t="shared" si="18"/>
        <v>2930.93</v>
      </c>
      <c r="Q83" s="32">
        <f t="shared" ref="Q83:V83" si="21">Q84+Q92+Q95+Q100+Q131+Q133</f>
        <v>997.85</v>
      </c>
      <c r="R83" s="32">
        <f t="shared" si="21"/>
        <v>410</v>
      </c>
      <c r="S83" s="32">
        <f t="shared" si="21"/>
        <v>599.95</v>
      </c>
      <c r="T83" s="32">
        <f t="shared" si="21"/>
        <v>617.53</v>
      </c>
      <c r="U83" s="32">
        <f t="shared" si="21"/>
        <v>303.8</v>
      </c>
      <c r="V83" s="32">
        <f t="shared" si="21"/>
        <v>1.8</v>
      </c>
      <c r="W83" s="19"/>
      <c r="X83" s="32"/>
      <c r="Y83" s="16"/>
      <c r="Z83" s="19"/>
      <c r="AA83" s="18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  <c r="IW83" s="9"/>
      <c r="IX83" s="9"/>
    </row>
    <row r="84" s="1" customFormat="1" ht="39.95" customHeight="1" spans="1:258">
      <c r="A84" s="13"/>
      <c r="B84" s="13"/>
      <c r="C84" s="13" t="s">
        <v>246</v>
      </c>
      <c r="D84" s="13"/>
      <c r="E84" s="32" t="s">
        <v>36</v>
      </c>
      <c r="F84" s="32"/>
      <c r="G84" s="32"/>
      <c r="H84" s="32"/>
      <c r="I84" s="19"/>
      <c r="J84" s="32"/>
      <c r="K84" s="32"/>
      <c r="L84" s="32"/>
      <c r="M84" s="15"/>
      <c r="N84" s="32">
        <f>SUM(N85:N91)</f>
        <v>794.35</v>
      </c>
      <c r="O84" s="22"/>
      <c r="P84" s="22">
        <f t="shared" si="18"/>
        <v>794.35</v>
      </c>
      <c r="Q84" s="32">
        <f t="shared" ref="Q84:V84" si="22">SUM(Q85:Q91)</f>
        <v>251.4</v>
      </c>
      <c r="R84" s="32">
        <f t="shared" si="22"/>
        <v>0</v>
      </c>
      <c r="S84" s="32">
        <f t="shared" si="22"/>
        <v>210.15</v>
      </c>
      <c r="T84" s="32">
        <f t="shared" si="22"/>
        <v>332.8</v>
      </c>
      <c r="U84" s="32">
        <f t="shared" si="22"/>
        <v>0</v>
      </c>
      <c r="V84" s="32">
        <f t="shared" si="22"/>
        <v>0</v>
      </c>
      <c r="W84" s="19"/>
      <c r="X84" s="32"/>
      <c r="Y84" s="16"/>
      <c r="Z84" s="19"/>
      <c r="AA84" s="18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  <c r="IW84" s="9"/>
      <c r="IX84" s="9"/>
    </row>
    <row r="85" s="1" customFormat="1" ht="126" customHeight="1" spans="1:258">
      <c r="A85" s="13"/>
      <c r="B85" s="13"/>
      <c r="C85" s="13"/>
      <c r="D85" s="13"/>
      <c r="E85" s="32" t="s">
        <v>247</v>
      </c>
      <c r="F85" s="32"/>
      <c r="G85" s="19" t="s">
        <v>40</v>
      </c>
      <c r="H85" s="19"/>
      <c r="I85" s="19" t="s">
        <v>248</v>
      </c>
      <c r="J85" s="32" t="s">
        <v>187</v>
      </c>
      <c r="K85" s="32">
        <v>600</v>
      </c>
      <c r="L85" s="32" t="s">
        <v>249</v>
      </c>
      <c r="M85" s="15">
        <f>N85/K85</f>
        <v>0.419</v>
      </c>
      <c r="N85" s="33">
        <v>251.4</v>
      </c>
      <c r="O85" s="22" t="s">
        <v>90</v>
      </c>
      <c r="P85" s="22">
        <f t="shared" si="18"/>
        <v>251.4</v>
      </c>
      <c r="Q85" s="33">
        <v>251.4</v>
      </c>
      <c r="R85" s="33"/>
      <c r="S85" s="33"/>
      <c r="T85" s="33"/>
      <c r="U85" s="33"/>
      <c r="V85" s="33"/>
      <c r="W85" s="19" t="s">
        <v>250</v>
      </c>
      <c r="X85" s="32">
        <v>2020</v>
      </c>
      <c r="Y85" s="16" t="s">
        <v>251</v>
      </c>
      <c r="Z85" s="19" t="s">
        <v>252</v>
      </c>
      <c r="AA85" s="19" t="s">
        <v>96</v>
      </c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  <c r="IW85" s="9"/>
      <c r="IX85" s="9"/>
    </row>
    <row r="86" s="1" customFormat="1" ht="39.95" customHeight="1" spans="1:258">
      <c r="A86" s="13"/>
      <c r="B86" s="13"/>
      <c r="C86" s="13"/>
      <c r="D86" s="13"/>
      <c r="E86" s="32" t="s">
        <v>253</v>
      </c>
      <c r="F86" s="32"/>
      <c r="G86" s="19" t="s">
        <v>40</v>
      </c>
      <c r="H86" s="19"/>
      <c r="I86" s="19" t="s">
        <v>254</v>
      </c>
      <c r="J86" s="32" t="s">
        <v>187</v>
      </c>
      <c r="K86" s="23">
        <v>500</v>
      </c>
      <c r="L86" s="32" t="s">
        <v>128</v>
      </c>
      <c r="M86" s="15">
        <f>N86/K86</f>
        <v>0.22</v>
      </c>
      <c r="N86" s="23">
        <v>110</v>
      </c>
      <c r="O86" s="22" t="s">
        <v>90</v>
      </c>
      <c r="P86" s="22">
        <f t="shared" si="18"/>
        <v>110</v>
      </c>
      <c r="Q86" s="23"/>
      <c r="R86" s="23"/>
      <c r="S86" s="23">
        <v>110</v>
      </c>
      <c r="T86" s="23"/>
      <c r="U86" s="23"/>
      <c r="V86" s="23"/>
      <c r="W86" s="19" t="s">
        <v>255</v>
      </c>
      <c r="X86" s="32">
        <v>2020</v>
      </c>
      <c r="Y86" s="19" t="s">
        <v>256</v>
      </c>
      <c r="Z86" s="19" t="s">
        <v>257</v>
      </c>
      <c r="AA86" s="19" t="s">
        <v>96</v>
      </c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  <c r="IW86" s="9"/>
      <c r="IX86" s="9"/>
    </row>
    <row r="87" s="1" customFormat="1" ht="45" customHeight="1" spans="1:258">
      <c r="A87" s="13" t="s">
        <v>31</v>
      </c>
      <c r="B87" s="13" t="s">
        <v>245</v>
      </c>
      <c r="C87" s="13" t="s">
        <v>246</v>
      </c>
      <c r="D87" s="13"/>
      <c r="E87" s="32" t="s">
        <v>258</v>
      </c>
      <c r="F87" s="32"/>
      <c r="G87" s="19" t="s">
        <v>40</v>
      </c>
      <c r="H87" s="19"/>
      <c r="I87" s="19" t="s">
        <v>254</v>
      </c>
      <c r="J87" s="32" t="s">
        <v>187</v>
      </c>
      <c r="K87" s="23">
        <v>1753</v>
      </c>
      <c r="L87" s="32" t="s">
        <v>128</v>
      </c>
      <c r="M87" s="15">
        <v>0.07</v>
      </c>
      <c r="N87" s="23">
        <v>124.7</v>
      </c>
      <c r="O87" s="32" t="s">
        <v>103</v>
      </c>
      <c r="P87" s="22">
        <f t="shared" si="18"/>
        <v>124.7</v>
      </c>
      <c r="Q87" s="23"/>
      <c r="R87" s="23"/>
      <c r="S87" s="23"/>
      <c r="T87" s="23">
        <v>124.7</v>
      </c>
      <c r="U87" s="23"/>
      <c r="V87" s="23"/>
      <c r="W87" s="19" t="s">
        <v>255</v>
      </c>
      <c r="X87" s="32">
        <v>2020</v>
      </c>
      <c r="Y87" s="19" t="s">
        <v>259</v>
      </c>
      <c r="Z87" s="19" t="s">
        <v>260</v>
      </c>
      <c r="AA87" s="18" t="s">
        <v>261</v>
      </c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  <c r="IW87" s="9"/>
      <c r="IX87" s="9"/>
    </row>
    <row r="88" s="1" customFormat="1" ht="45" customHeight="1" spans="1:258">
      <c r="A88" s="13"/>
      <c r="B88" s="13"/>
      <c r="C88" s="13"/>
      <c r="D88" s="13"/>
      <c r="E88" s="32" t="s">
        <v>262</v>
      </c>
      <c r="F88" s="32"/>
      <c r="G88" s="19" t="s">
        <v>40</v>
      </c>
      <c r="H88" s="19"/>
      <c r="I88" s="19" t="s">
        <v>254</v>
      </c>
      <c r="J88" s="32" t="s">
        <v>187</v>
      </c>
      <c r="K88" s="23">
        <v>951</v>
      </c>
      <c r="L88" s="32" t="s">
        <v>128</v>
      </c>
      <c r="M88" s="15">
        <v>0.11</v>
      </c>
      <c r="N88" s="23">
        <v>104.9</v>
      </c>
      <c r="O88" s="32" t="s">
        <v>103</v>
      </c>
      <c r="P88" s="22">
        <f t="shared" si="18"/>
        <v>104.9</v>
      </c>
      <c r="Q88" s="23"/>
      <c r="R88" s="23"/>
      <c r="S88" s="23"/>
      <c r="T88" s="23">
        <v>104.9</v>
      </c>
      <c r="U88" s="23"/>
      <c r="V88" s="23"/>
      <c r="W88" s="19" t="s">
        <v>255</v>
      </c>
      <c r="X88" s="32">
        <v>2020</v>
      </c>
      <c r="Y88" s="19" t="s">
        <v>263</v>
      </c>
      <c r="Z88" s="19" t="s">
        <v>264</v>
      </c>
      <c r="AA88" s="18" t="s">
        <v>261</v>
      </c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</row>
    <row r="89" s="1" customFormat="1" ht="45" customHeight="1" spans="1:258">
      <c r="A89" s="13"/>
      <c r="B89" s="13"/>
      <c r="C89" s="13"/>
      <c r="D89" s="13"/>
      <c r="E89" s="32" t="s">
        <v>265</v>
      </c>
      <c r="F89" s="32"/>
      <c r="G89" s="19" t="s">
        <v>40</v>
      </c>
      <c r="H89" s="19"/>
      <c r="I89" s="19" t="s">
        <v>254</v>
      </c>
      <c r="J89" s="32" t="s">
        <v>187</v>
      </c>
      <c r="K89" s="23">
        <v>209</v>
      </c>
      <c r="L89" s="32" t="s">
        <v>128</v>
      </c>
      <c r="M89" s="15">
        <f>N89/K89</f>
        <v>0.15</v>
      </c>
      <c r="N89" s="23">
        <v>31.35</v>
      </c>
      <c r="O89" s="22" t="s">
        <v>90</v>
      </c>
      <c r="P89" s="22">
        <f t="shared" si="18"/>
        <v>31.35</v>
      </c>
      <c r="Q89" s="23"/>
      <c r="R89" s="23"/>
      <c r="S89" s="23">
        <v>31.35</v>
      </c>
      <c r="T89" s="23"/>
      <c r="U89" s="23"/>
      <c r="V89" s="23"/>
      <c r="W89" s="19" t="s">
        <v>255</v>
      </c>
      <c r="X89" s="32">
        <v>2020</v>
      </c>
      <c r="Y89" s="19" t="s">
        <v>266</v>
      </c>
      <c r="Z89" s="19" t="s">
        <v>267</v>
      </c>
      <c r="AA89" s="19" t="s">
        <v>96</v>
      </c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</row>
    <row r="90" s="1" customFormat="1" ht="83.1" customHeight="1" spans="1:258">
      <c r="A90" s="13"/>
      <c r="B90" s="13"/>
      <c r="C90" s="13"/>
      <c r="D90" s="13"/>
      <c r="E90" s="32" t="s">
        <v>268</v>
      </c>
      <c r="F90" s="32"/>
      <c r="G90" s="19" t="s">
        <v>40</v>
      </c>
      <c r="H90" s="19"/>
      <c r="I90" s="19" t="s">
        <v>254</v>
      </c>
      <c r="J90" s="32" t="s">
        <v>187</v>
      </c>
      <c r="K90" s="23">
        <v>292</v>
      </c>
      <c r="L90" s="32" t="s">
        <v>128</v>
      </c>
      <c r="M90" s="15">
        <v>0.01</v>
      </c>
      <c r="N90" s="23">
        <v>29.18</v>
      </c>
      <c r="O90" s="22" t="s">
        <v>269</v>
      </c>
      <c r="P90" s="22">
        <f t="shared" si="18"/>
        <v>29.18</v>
      </c>
      <c r="Q90" s="23"/>
      <c r="R90" s="23"/>
      <c r="S90" s="23">
        <v>11.68</v>
      </c>
      <c r="T90" s="23">
        <v>17.5</v>
      </c>
      <c r="U90" s="23"/>
      <c r="V90" s="23"/>
      <c r="W90" s="19" t="s">
        <v>255</v>
      </c>
      <c r="X90" s="32">
        <v>2020</v>
      </c>
      <c r="Y90" s="19" t="s">
        <v>270</v>
      </c>
      <c r="Z90" s="19" t="s">
        <v>271</v>
      </c>
      <c r="AA90" s="19" t="s">
        <v>272</v>
      </c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  <c r="IW90" s="9"/>
      <c r="IX90" s="9"/>
    </row>
    <row r="91" s="1" customFormat="1" ht="90" customHeight="1" spans="1:258">
      <c r="A91" s="13"/>
      <c r="B91" s="13"/>
      <c r="C91" s="13"/>
      <c r="D91" s="13"/>
      <c r="E91" s="32" t="s">
        <v>273</v>
      </c>
      <c r="F91" s="32"/>
      <c r="G91" s="19" t="s">
        <v>40</v>
      </c>
      <c r="H91" s="19"/>
      <c r="I91" s="19" t="s">
        <v>254</v>
      </c>
      <c r="J91" s="32" t="s">
        <v>187</v>
      </c>
      <c r="K91" s="23">
        <v>357</v>
      </c>
      <c r="L91" s="32" t="s">
        <v>128</v>
      </c>
      <c r="M91" s="15">
        <v>0.4</v>
      </c>
      <c r="N91" s="23">
        <v>142.82</v>
      </c>
      <c r="O91" s="22" t="s">
        <v>269</v>
      </c>
      <c r="P91" s="22">
        <f t="shared" si="18"/>
        <v>142.82</v>
      </c>
      <c r="Q91" s="23"/>
      <c r="R91" s="23"/>
      <c r="S91" s="23">
        <v>57.12</v>
      </c>
      <c r="T91" s="23">
        <v>85.7</v>
      </c>
      <c r="U91" s="23"/>
      <c r="V91" s="23"/>
      <c r="W91" s="19" t="s">
        <v>255</v>
      </c>
      <c r="X91" s="32">
        <v>2020</v>
      </c>
      <c r="Y91" s="19" t="s">
        <v>274</v>
      </c>
      <c r="Z91" s="19" t="s">
        <v>275</v>
      </c>
      <c r="AA91" s="19" t="s">
        <v>272</v>
      </c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  <c r="IW91" s="9"/>
      <c r="IX91" s="9"/>
    </row>
    <row r="92" s="1" customFormat="1" ht="63" customHeight="1" spans="1:258">
      <c r="A92" s="13"/>
      <c r="B92" s="13"/>
      <c r="C92" s="13" t="s">
        <v>276</v>
      </c>
      <c r="D92" s="13"/>
      <c r="E92" s="32" t="s">
        <v>36</v>
      </c>
      <c r="F92" s="32"/>
      <c r="G92" s="32"/>
      <c r="H92" s="32"/>
      <c r="I92" s="19"/>
      <c r="J92" s="32"/>
      <c r="K92" s="23"/>
      <c r="L92" s="23"/>
      <c r="M92" s="15"/>
      <c r="N92" s="23">
        <f>SUM(N93:N94)</f>
        <v>473.3</v>
      </c>
      <c r="O92" s="22"/>
      <c r="P92" s="22">
        <f t="shared" si="18"/>
        <v>473.3</v>
      </c>
      <c r="Q92" s="23">
        <f t="shared" ref="Q92:V92" si="23">SUM(Q93:Q94)</f>
        <v>0</v>
      </c>
      <c r="R92" s="23">
        <f t="shared" si="23"/>
        <v>0</v>
      </c>
      <c r="S92" s="23">
        <f t="shared" si="23"/>
        <v>239.7</v>
      </c>
      <c r="T92" s="23">
        <f t="shared" si="23"/>
        <v>233.6</v>
      </c>
      <c r="U92" s="23">
        <f t="shared" si="23"/>
        <v>0</v>
      </c>
      <c r="V92" s="23">
        <f t="shared" si="23"/>
        <v>0</v>
      </c>
      <c r="W92" s="19"/>
      <c r="X92" s="32"/>
      <c r="Y92" s="16"/>
      <c r="Z92" s="19"/>
      <c r="AA92" s="1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</row>
    <row r="93" s="1" customFormat="1" ht="96.95" customHeight="1" spans="1:258">
      <c r="A93" s="13"/>
      <c r="B93" s="13"/>
      <c r="C93" s="13"/>
      <c r="D93" s="13"/>
      <c r="E93" s="32" t="s">
        <v>277</v>
      </c>
      <c r="F93" s="32"/>
      <c r="G93" s="19" t="s">
        <v>40</v>
      </c>
      <c r="H93" s="19"/>
      <c r="I93" s="19" t="s">
        <v>278</v>
      </c>
      <c r="J93" s="32" t="s">
        <v>187</v>
      </c>
      <c r="K93" s="32">
        <v>17330</v>
      </c>
      <c r="L93" s="32" t="s">
        <v>128</v>
      </c>
      <c r="M93" s="15">
        <v>0.025</v>
      </c>
      <c r="N93" s="33">
        <v>443.3</v>
      </c>
      <c r="O93" s="22" t="s">
        <v>269</v>
      </c>
      <c r="P93" s="22">
        <f t="shared" si="18"/>
        <v>443.3</v>
      </c>
      <c r="Q93" s="33"/>
      <c r="R93" s="33"/>
      <c r="S93" s="33">
        <v>209.7</v>
      </c>
      <c r="T93" s="33">
        <v>233.6</v>
      </c>
      <c r="U93" s="33"/>
      <c r="V93" s="33"/>
      <c r="W93" s="19" t="s">
        <v>279</v>
      </c>
      <c r="X93" s="32">
        <v>2020</v>
      </c>
      <c r="Y93" s="16" t="s">
        <v>280</v>
      </c>
      <c r="Z93" s="19" t="s">
        <v>204</v>
      </c>
      <c r="AA93" s="19" t="s">
        <v>281</v>
      </c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  <c r="IW93" s="9"/>
      <c r="IX93" s="9"/>
    </row>
    <row r="94" s="1" customFormat="1" ht="110.1" customHeight="1" spans="1:258">
      <c r="A94" s="13"/>
      <c r="B94" s="13"/>
      <c r="C94" s="13"/>
      <c r="D94" s="13"/>
      <c r="E94" s="23" t="s">
        <v>282</v>
      </c>
      <c r="F94" s="23"/>
      <c r="G94" s="18" t="s">
        <v>40</v>
      </c>
      <c r="H94" s="18"/>
      <c r="I94" s="15" t="s">
        <v>283</v>
      </c>
      <c r="J94" s="23" t="s">
        <v>284</v>
      </c>
      <c r="K94" s="23">
        <v>1</v>
      </c>
      <c r="L94" s="32" t="s">
        <v>128</v>
      </c>
      <c r="M94" s="15">
        <f t="shared" ref="M94:M125" si="24">N94/K94</f>
        <v>30</v>
      </c>
      <c r="N94" s="22">
        <v>30</v>
      </c>
      <c r="O94" s="22" t="s">
        <v>90</v>
      </c>
      <c r="P94" s="22">
        <f t="shared" si="18"/>
        <v>30</v>
      </c>
      <c r="Q94" s="22"/>
      <c r="R94" s="22"/>
      <c r="S94" s="18">
        <v>30</v>
      </c>
      <c r="T94" s="38"/>
      <c r="U94" s="18"/>
      <c r="V94" s="18"/>
      <c r="W94" s="18" t="s">
        <v>285</v>
      </c>
      <c r="X94" s="18">
        <v>2020</v>
      </c>
      <c r="Y94" s="16" t="s">
        <v>286</v>
      </c>
      <c r="Z94" s="18" t="s">
        <v>287</v>
      </c>
      <c r="AA94" s="19" t="s">
        <v>96</v>
      </c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  <c r="IW94" s="9"/>
      <c r="IX94" s="9"/>
    </row>
    <row r="95" s="1" customFormat="1" ht="39.95" customHeight="1" spans="1:258">
      <c r="A95" s="13" t="s">
        <v>31</v>
      </c>
      <c r="B95" s="13" t="s">
        <v>245</v>
      </c>
      <c r="C95" s="13" t="s">
        <v>288</v>
      </c>
      <c r="D95" s="13"/>
      <c r="E95" s="23" t="s">
        <v>36</v>
      </c>
      <c r="F95" s="23"/>
      <c r="G95" s="23"/>
      <c r="H95" s="23"/>
      <c r="I95" s="15"/>
      <c r="J95" s="23"/>
      <c r="K95" s="23"/>
      <c r="L95" s="23"/>
      <c r="M95" s="15"/>
      <c r="N95" s="22">
        <f>SUM(N96:N99)</f>
        <v>1331.2</v>
      </c>
      <c r="O95" s="22"/>
      <c r="P95" s="22">
        <f t="shared" si="18"/>
        <v>1331.2</v>
      </c>
      <c r="Q95" s="22">
        <f t="shared" ref="Q95:V95" si="25">SUM(Q96:Q99)</f>
        <v>621</v>
      </c>
      <c r="R95" s="22">
        <f t="shared" si="25"/>
        <v>410</v>
      </c>
      <c r="S95" s="22">
        <f t="shared" si="25"/>
        <v>20.2</v>
      </c>
      <c r="T95" s="22">
        <f t="shared" si="25"/>
        <v>0</v>
      </c>
      <c r="U95" s="22">
        <f t="shared" si="25"/>
        <v>280</v>
      </c>
      <c r="V95" s="22">
        <f t="shared" si="25"/>
        <v>0</v>
      </c>
      <c r="W95" s="18"/>
      <c r="X95" s="18"/>
      <c r="Y95" s="16"/>
      <c r="Z95" s="18"/>
      <c r="AA95" s="18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  <c r="IW95" s="9"/>
      <c r="IX95" s="9"/>
    </row>
    <row r="96" s="1" customFormat="1" ht="149.1" customHeight="1" spans="1:258">
      <c r="A96" s="13"/>
      <c r="B96" s="13"/>
      <c r="C96" s="13"/>
      <c r="D96" s="13"/>
      <c r="E96" s="32" t="s">
        <v>289</v>
      </c>
      <c r="F96" s="32"/>
      <c r="G96" s="19" t="s">
        <v>290</v>
      </c>
      <c r="H96" s="19"/>
      <c r="I96" s="19" t="s">
        <v>291</v>
      </c>
      <c r="J96" s="32" t="s">
        <v>292</v>
      </c>
      <c r="K96" s="32">
        <v>140</v>
      </c>
      <c r="L96" s="32" t="s">
        <v>128</v>
      </c>
      <c r="M96" s="15">
        <f t="shared" si="24"/>
        <v>2</v>
      </c>
      <c r="N96" s="32">
        <v>280</v>
      </c>
      <c r="O96" s="32" t="s">
        <v>293</v>
      </c>
      <c r="P96" s="22">
        <f t="shared" si="18"/>
        <v>280</v>
      </c>
      <c r="Q96" s="32"/>
      <c r="R96" s="32"/>
      <c r="S96" s="18"/>
      <c r="T96" s="18"/>
      <c r="U96" s="18">
        <v>280</v>
      </c>
      <c r="V96" s="18"/>
      <c r="W96" s="18" t="s">
        <v>294</v>
      </c>
      <c r="X96" s="18">
        <v>2020</v>
      </c>
      <c r="Y96" s="16" t="s">
        <v>295</v>
      </c>
      <c r="Z96" s="18" t="s">
        <v>296</v>
      </c>
      <c r="AA96" s="18" t="s">
        <v>297</v>
      </c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  <c r="IW96" s="9"/>
      <c r="IX96" s="9"/>
    </row>
    <row r="97" s="3" customFormat="1" ht="66.95" customHeight="1" spans="1:258">
      <c r="A97" s="13"/>
      <c r="B97" s="13"/>
      <c r="C97" s="13"/>
      <c r="D97" s="13"/>
      <c r="E97" s="32" t="s">
        <v>298</v>
      </c>
      <c r="F97" s="32"/>
      <c r="G97" s="19" t="s">
        <v>299</v>
      </c>
      <c r="H97" s="19"/>
      <c r="I97" s="19" t="s">
        <v>300</v>
      </c>
      <c r="J97" s="32" t="s">
        <v>284</v>
      </c>
      <c r="K97" s="32">
        <v>101</v>
      </c>
      <c r="L97" s="32" t="s">
        <v>128</v>
      </c>
      <c r="M97" s="15">
        <f t="shared" si="24"/>
        <v>0.2</v>
      </c>
      <c r="N97" s="32">
        <v>20.2</v>
      </c>
      <c r="O97" s="22" t="s">
        <v>90</v>
      </c>
      <c r="P97" s="22">
        <f t="shared" si="18"/>
        <v>20.2</v>
      </c>
      <c r="Q97" s="32"/>
      <c r="R97" s="32"/>
      <c r="S97" s="18">
        <v>20.2</v>
      </c>
      <c r="T97" s="18"/>
      <c r="U97" s="18"/>
      <c r="V97" s="18"/>
      <c r="W97" s="18" t="s">
        <v>301</v>
      </c>
      <c r="X97" s="18">
        <v>2020</v>
      </c>
      <c r="Y97" s="16" t="s">
        <v>302</v>
      </c>
      <c r="Z97" s="18" t="s">
        <v>296</v>
      </c>
      <c r="AA97" s="19" t="s">
        <v>96</v>
      </c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</row>
    <row r="98" s="3" customFormat="1" ht="75" customHeight="1" spans="1:258">
      <c r="A98" s="13"/>
      <c r="B98" s="13"/>
      <c r="C98" s="13"/>
      <c r="D98" s="13"/>
      <c r="E98" s="32" t="s">
        <v>303</v>
      </c>
      <c r="F98" s="32" t="s">
        <v>304</v>
      </c>
      <c r="G98" s="19" t="s">
        <v>305</v>
      </c>
      <c r="H98" s="19"/>
      <c r="I98" s="19" t="s">
        <v>306</v>
      </c>
      <c r="J98" s="32" t="s">
        <v>121</v>
      </c>
      <c r="K98" s="32">
        <v>1</v>
      </c>
      <c r="L98" s="32" t="s">
        <v>128</v>
      </c>
      <c r="M98" s="15">
        <f t="shared" si="24"/>
        <v>621</v>
      </c>
      <c r="N98" s="32">
        <v>621</v>
      </c>
      <c r="O98" s="22" t="s">
        <v>90</v>
      </c>
      <c r="P98" s="22">
        <f t="shared" si="18"/>
        <v>621</v>
      </c>
      <c r="Q98" s="32">
        <v>621</v>
      </c>
      <c r="R98" s="39"/>
      <c r="S98" s="39"/>
      <c r="T98" s="39"/>
      <c r="U98" s="39"/>
      <c r="V98" s="39"/>
      <c r="W98" s="19" t="s">
        <v>307</v>
      </c>
      <c r="X98" s="32">
        <v>2020</v>
      </c>
      <c r="Y98" s="16" t="s">
        <v>308</v>
      </c>
      <c r="Z98" s="19" t="s">
        <v>309</v>
      </c>
      <c r="AA98" s="19" t="s">
        <v>96</v>
      </c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  <c r="IW98" s="9"/>
      <c r="IX98" s="9"/>
    </row>
    <row r="99" s="3" customFormat="1" ht="71.1" customHeight="1" spans="1:258">
      <c r="A99" s="13"/>
      <c r="B99" s="13"/>
      <c r="C99" s="13"/>
      <c r="D99" s="13"/>
      <c r="E99" s="32" t="s">
        <v>310</v>
      </c>
      <c r="F99" s="32" t="s">
        <v>311</v>
      </c>
      <c r="G99" s="19" t="s">
        <v>240</v>
      </c>
      <c r="H99" s="19"/>
      <c r="I99" s="19" t="s">
        <v>312</v>
      </c>
      <c r="J99" s="32" t="s">
        <v>121</v>
      </c>
      <c r="K99" s="32">
        <v>1</v>
      </c>
      <c r="L99" s="32" t="s">
        <v>128</v>
      </c>
      <c r="M99" s="15">
        <f t="shared" si="24"/>
        <v>410</v>
      </c>
      <c r="N99" s="32">
        <v>410</v>
      </c>
      <c r="O99" s="22" t="s">
        <v>90</v>
      </c>
      <c r="P99" s="22">
        <f t="shared" si="18"/>
        <v>410</v>
      </c>
      <c r="Q99" s="32"/>
      <c r="R99" s="32">
        <v>410</v>
      </c>
      <c r="S99" s="18">
        <v>0</v>
      </c>
      <c r="T99" s="32"/>
      <c r="U99" s="32"/>
      <c r="V99" s="32"/>
      <c r="W99" s="19" t="s">
        <v>242</v>
      </c>
      <c r="X99" s="32">
        <v>2020</v>
      </c>
      <c r="Y99" s="19" t="s">
        <v>313</v>
      </c>
      <c r="Z99" s="19" t="s">
        <v>309</v>
      </c>
      <c r="AA99" s="19" t="s">
        <v>96</v>
      </c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</row>
    <row r="100" s="3" customFormat="1" ht="39.95" customHeight="1" spans="1:258">
      <c r="A100" s="13"/>
      <c r="B100" s="13"/>
      <c r="C100" s="13" t="s">
        <v>314</v>
      </c>
      <c r="D100" s="13"/>
      <c r="E100" s="32" t="s">
        <v>36</v>
      </c>
      <c r="F100" s="32"/>
      <c r="G100" s="32"/>
      <c r="H100" s="32"/>
      <c r="I100" s="19"/>
      <c r="J100" s="32"/>
      <c r="K100" s="32"/>
      <c r="L100" s="32"/>
      <c r="M100" s="15"/>
      <c r="N100" s="32">
        <f>SUM(N101:N130)</f>
        <v>312.48</v>
      </c>
      <c r="O100" s="22"/>
      <c r="P100" s="22">
        <f t="shared" si="18"/>
        <v>312.48</v>
      </c>
      <c r="Q100" s="32">
        <f t="shared" ref="Q100:V100" si="26">SUM(Q101:Q130)</f>
        <v>125.45</v>
      </c>
      <c r="R100" s="32">
        <f t="shared" si="26"/>
        <v>0</v>
      </c>
      <c r="S100" s="32">
        <f t="shared" si="26"/>
        <v>112.5</v>
      </c>
      <c r="T100" s="32">
        <f t="shared" si="26"/>
        <v>48.93</v>
      </c>
      <c r="U100" s="32">
        <f t="shared" si="26"/>
        <v>23.8</v>
      </c>
      <c r="V100" s="32">
        <f t="shared" si="26"/>
        <v>1.8</v>
      </c>
      <c r="W100" s="19"/>
      <c r="X100" s="32"/>
      <c r="Y100" s="16"/>
      <c r="Z100" s="19"/>
      <c r="AA100" s="18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</row>
    <row r="101" s="3" customFormat="1" ht="53.1" customHeight="1" spans="1:258">
      <c r="A101" s="13"/>
      <c r="B101" s="13"/>
      <c r="C101" s="13"/>
      <c r="D101" s="13"/>
      <c r="E101" s="19" t="s">
        <v>315</v>
      </c>
      <c r="F101" s="19"/>
      <c r="G101" s="19" t="s">
        <v>316</v>
      </c>
      <c r="H101" s="19" t="s">
        <v>317</v>
      </c>
      <c r="I101" s="19" t="s">
        <v>318</v>
      </c>
      <c r="J101" s="19" t="s">
        <v>121</v>
      </c>
      <c r="K101" s="19">
        <v>1</v>
      </c>
      <c r="L101" s="19" t="s">
        <v>128</v>
      </c>
      <c r="M101" s="15">
        <f t="shared" si="24"/>
        <v>7.8</v>
      </c>
      <c r="N101" s="19">
        <v>7.8</v>
      </c>
      <c r="O101" s="22" t="s">
        <v>90</v>
      </c>
      <c r="P101" s="22">
        <f t="shared" si="18"/>
        <v>7.8</v>
      </c>
      <c r="Q101" s="19">
        <v>7.8</v>
      </c>
      <c r="R101" s="32"/>
      <c r="S101" s="32"/>
      <c r="T101" s="18"/>
      <c r="U101" s="18"/>
      <c r="V101" s="18"/>
      <c r="W101" s="18" t="s">
        <v>319</v>
      </c>
      <c r="X101" s="18">
        <v>2020</v>
      </c>
      <c r="Y101" s="19" t="s">
        <v>318</v>
      </c>
      <c r="Z101" s="18" t="s">
        <v>320</v>
      </c>
      <c r="AA101" s="19" t="s">
        <v>96</v>
      </c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  <c r="IW101" s="9"/>
      <c r="IX101" s="9"/>
    </row>
    <row r="102" s="3" customFormat="1" ht="60.95" customHeight="1" spans="1:258">
      <c r="A102" s="13"/>
      <c r="B102" s="13"/>
      <c r="C102" s="13"/>
      <c r="D102" s="13"/>
      <c r="E102" s="19" t="s">
        <v>315</v>
      </c>
      <c r="F102" s="19"/>
      <c r="G102" s="19" t="s">
        <v>316</v>
      </c>
      <c r="H102" s="19" t="s">
        <v>321</v>
      </c>
      <c r="I102" s="19" t="s">
        <v>322</v>
      </c>
      <c r="J102" s="19" t="s">
        <v>121</v>
      </c>
      <c r="K102" s="19">
        <v>1</v>
      </c>
      <c r="L102" s="19" t="s">
        <v>128</v>
      </c>
      <c r="M102" s="15">
        <f t="shared" si="24"/>
        <v>23.8</v>
      </c>
      <c r="N102" s="19">
        <v>23.8</v>
      </c>
      <c r="O102" s="32" t="s">
        <v>293</v>
      </c>
      <c r="P102" s="22">
        <f t="shared" si="18"/>
        <v>23.8</v>
      </c>
      <c r="Q102" s="19"/>
      <c r="R102" s="32"/>
      <c r="S102" s="18"/>
      <c r="T102" s="18"/>
      <c r="U102" s="18">
        <v>23.8</v>
      </c>
      <c r="V102" s="18"/>
      <c r="W102" s="18" t="s">
        <v>319</v>
      </c>
      <c r="X102" s="18">
        <v>2020</v>
      </c>
      <c r="Y102" s="19" t="s">
        <v>322</v>
      </c>
      <c r="Z102" s="18" t="s">
        <v>320</v>
      </c>
      <c r="AA102" s="18" t="s">
        <v>323</v>
      </c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  <c r="IW102" s="9"/>
      <c r="IX102" s="9"/>
    </row>
    <row r="103" s="3" customFormat="1" ht="39.95" customHeight="1" spans="1:258">
      <c r="A103" s="13"/>
      <c r="B103" s="13"/>
      <c r="C103" s="13"/>
      <c r="D103" s="13"/>
      <c r="E103" s="19" t="s">
        <v>315</v>
      </c>
      <c r="F103" s="19"/>
      <c r="G103" s="19" t="s">
        <v>107</v>
      </c>
      <c r="H103" s="19" t="s">
        <v>324</v>
      </c>
      <c r="I103" s="19" t="s">
        <v>325</v>
      </c>
      <c r="J103" s="32" t="s">
        <v>121</v>
      </c>
      <c r="K103" s="32">
        <v>1</v>
      </c>
      <c r="L103" s="19" t="s">
        <v>128</v>
      </c>
      <c r="M103" s="15">
        <f t="shared" si="24"/>
        <v>45.8</v>
      </c>
      <c r="N103" s="32">
        <v>45.8</v>
      </c>
      <c r="O103" s="22" t="s">
        <v>90</v>
      </c>
      <c r="P103" s="22">
        <f t="shared" si="18"/>
        <v>45.8</v>
      </c>
      <c r="Q103" s="32"/>
      <c r="R103" s="19"/>
      <c r="S103" s="19">
        <v>45.8</v>
      </c>
      <c r="T103" s="18"/>
      <c r="U103" s="18"/>
      <c r="V103" s="18"/>
      <c r="W103" s="18" t="s">
        <v>326</v>
      </c>
      <c r="X103" s="18">
        <v>2020</v>
      </c>
      <c r="Y103" s="19" t="s">
        <v>325</v>
      </c>
      <c r="Z103" s="18" t="s">
        <v>320</v>
      </c>
      <c r="AA103" s="19" t="s">
        <v>96</v>
      </c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</row>
    <row r="104" s="3" customFormat="1" ht="39.95" customHeight="1" spans="1:258">
      <c r="A104" s="13" t="s">
        <v>31</v>
      </c>
      <c r="B104" s="13" t="s">
        <v>245</v>
      </c>
      <c r="C104" s="13" t="s">
        <v>314</v>
      </c>
      <c r="D104" s="13"/>
      <c r="E104" s="19" t="s">
        <v>315</v>
      </c>
      <c r="F104" s="19"/>
      <c r="G104" s="19" t="s">
        <v>111</v>
      </c>
      <c r="H104" s="19" t="s">
        <v>327</v>
      </c>
      <c r="I104" s="19" t="s">
        <v>328</v>
      </c>
      <c r="J104" s="32" t="s">
        <v>121</v>
      </c>
      <c r="K104" s="32">
        <v>1</v>
      </c>
      <c r="L104" s="19" t="s">
        <v>128</v>
      </c>
      <c r="M104" s="15">
        <f t="shared" si="24"/>
        <v>1.2</v>
      </c>
      <c r="N104" s="19">
        <v>1.2</v>
      </c>
      <c r="O104" s="22" t="s">
        <v>90</v>
      </c>
      <c r="P104" s="22">
        <f t="shared" si="18"/>
        <v>1.2</v>
      </c>
      <c r="Q104" s="19">
        <v>1.2</v>
      </c>
      <c r="R104" s="32"/>
      <c r="S104" s="18"/>
      <c r="T104" s="18"/>
      <c r="U104" s="18"/>
      <c r="V104" s="18"/>
      <c r="W104" s="18" t="s">
        <v>329</v>
      </c>
      <c r="X104" s="18">
        <v>2020</v>
      </c>
      <c r="Y104" s="19" t="s">
        <v>328</v>
      </c>
      <c r="Z104" s="18" t="s">
        <v>320</v>
      </c>
      <c r="AA104" s="19" t="s">
        <v>96</v>
      </c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</row>
    <row r="105" s="3" customFormat="1" ht="65.1" customHeight="1" spans="1:258">
      <c r="A105" s="13"/>
      <c r="B105" s="13"/>
      <c r="C105" s="13"/>
      <c r="D105" s="13"/>
      <c r="E105" s="19" t="s">
        <v>315</v>
      </c>
      <c r="F105" s="19"/>
      <c r="G105" s="19" t="s">
        <v>111</v>
      </c>
      <c r="H105" s="19" t="s">
        <v>330</v>
      </c>
      <c r="I105" s="19" t="s">
        <v>331</v>
      </c>
      <c r="J105" s="19" t="s">
        <v>121</v>
      </c>
      <c r="K105" s="19">
        <v>1</v>
      </c>
      <c r="L105" s="19" t="s">
        <v>128</v>
      </c>
      <c r="M105" s="15">
        <f t="shared" si="24"/>
        <v>9.2</v>
      </c>
      <c r="N105" s="19">
        <v>9.2</v>
      </c>
      <c r="O105" s="22" t="s">
        <v>90</v>
      </c>
      <c r="P105" s="22">
        <f t="shared" si="18"/>
        <v>9.2</v>
      </c>
      <c r="Q105" s="19">
        <v>9.2</v>
      </c>
      <c r="R105" s="32"/>
      <c r="S105" s="18"/>
      <c r="T105" s="18"/>
      <c r="U105" s="18"/>
      <c r="V105" s="18"/>
      <c r="W105" s="18" t="s">
        <v>329</v>
      </c>
      <c r="X105" s="18">
        <v>2020</v>
      </c>
      <c r="Y105" s="19" t="s">
        <v>331</v>
      </c>
      <c r="Z105" s="18" t="s">
        <v>320</v>
      </c>
      <c r="AA105" s="18" t="s">
        <v>332</v>
      </c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</row>
    <row r="106" s="3" customFormat="1" ht="39.95" customHeight="1" spans="1:258">
      <c r="A106" s="13"/>
      <c r="B106" s="13"/>
      <c r="C106" s="13"/>
      <c r="D106" s="13"/>
      <c r="E106" s="19" t="s">
        <v>315</v>
      </c>
      <c r="F106" s="19"/>
      <c r="G106" s="19" t="s">
        <v>111</v>
      </c>
      <c r="H106" s="19" t="s">
        <v>333</v>
      </c>
      <c r="I106" s="19" t="s">
        <v>334</v>
      </c>
      <c r="J106" s="19" t="s">
        <v>121</v>
      </c>
      <c r="K106" s="19">
        <v>1</v>
      </c>
      <c r="L106" s="19" t="s">
        <v>128</v>
      </c>
      <c r="M106" s="15">
        <f t="shared" si="24"/>
        <v>1.1</v>
      </c>
      <c r="N106" s="19">
        <v>1.1</v>
      </c>
      <c r="O106" s="22" t="s">
        <v>90</v>
      </c>
      <c r="P106" s="22">
        <f t="shared" si="18"/>
        <v>1.1</v>
      </c>
      <c r="Q106" s="19">
        <v>1.1</v>
      </c>
      <c r="R106" s="32"/>
      <c r="S106" s="18"/>
      <c r="T106" s="18"/>
      <c r="U106" s="18"/>
      <c r="V106" s="18"/>
      <c r="W106" s="18" t="s">
        <v>329</v>
      </c>
      <c r="X106" s="18">
        <v>2020</v>
      </c>
      <c r="Y106" s="19" t="s">
        <v>334</v>
      </c>
      <c r="Z106" s="18" t="s">
        <v>320</v>
      </c>
      <c r="AA106" s="19" t="s">
        <v>96</v>
      </c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</row>
    <row r="107" s="3" customFormat="1" ht="71.1" customHeight="1" spans="1:258">
      <c r="A107" s="13"/>
      <c r="B107" s="13"/>
      <c r="C107" s="13"/>
      <c r="D107" s="13"/>
      <c r="E107" s="19" t="s">
        <v>315</v>
      </c>
      <c r="F107" s="19"/>
      <c r="G107" s="19" t="s">
        <v>159</v>
      </c>
      <c r="H107" s="19" t="s">
        <v>335</v>
      </c>
      <c r="I107" s="19" t="s">
        <v>336</v>
      </c>
      <c r="J107" s="18" t="s">
        <v>121</v>
      </c>
      <c r="K107" s="18">
        <v>1</v>
      </c>
      <c r="L107" s="19" t="s">
        <v>128</v>
      </c>
      <c r="M107" s="15">
        <f t="shared" si="24"/>
        <v>26.7</v>
      </c>
      <c r="N107" s="18">
        <v>26.7</v>
      </c>
      <c r="O107" s="22" t="s">
        <v>90</v>
      </c>
      <c r="P107" s="22">
        <f t="shared" si="18"/>
        <v>26.7</v>
      </c>
      <c r="Q107" s="18">
        <v>26.7</v>
      </c>
      <c r="R107" s="32"/>
      <c r="S107" s="18"/>
      <c r="T107" s="18"/>
      <c r="U107" s="18"/>
      <c r="V107" s="18"/>
      <c r="W107" s="18" t="s">
        <v>337</v>
      </c>
      <c r="X107" s="18">
        <v>2020</v>
      </c>
      <c r="Y107" s="19" t="s">
        <v>336</v>
      </c>
      <c r="Z107" s="18" t="s">
        <v>320</v>
      </c>
      <c r="AA107" s="19" t="s">
        <v>96</v>
      </c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</row>
    <row r="108" s="3" customFormat="1" ht="39.95" customHeight="1" spans="1:258">
      <c r="A108" s="13"/>
      <c r="B108" s="13"/>
      <c r="C108" s="13"/>
      <c r="D108" s="13"/>
      <c r="E108" s="19" t="s">
        <v>315</v>
      </c>
      <c r="F108" s="19"/>
      <c r="G108" s="19" t="s">
        <v>98</v>
      </c>
      <c r="H108" s="19" t="s">
        <v>338</v>
      </c>
      <c r="I108" s="19" t="s">
        <v>339</v>
      </c>
      <c r="J108" s="18" t="s">
        <v>121</v>
      </c>
      <c r="K108" s="18">
        <v>1</v>
      </c>
      <c r="L108" s="19" t="s">
        <v>128</v>
      </c>
      <c r="M108" s="15">
        <f t="shared" si="24"/>
        <v>2.7</v>
      </c>
      <c r="N108" s="32">
        <v>2.7</v>
      </c>
      <c r="O108" s="22" t="s">
        <v>90</v>
      </c>
      <c r="P108" s="22">
        <f t="shared" si="18"/>
        <v>2.7</v>
      </c>
      <c r="Q108" s="32">
        <v>2.7</v>
      </c>
      <c r="R108" s="32"/>
      <c r="S108" s="18"/>
      <c r="T108" s="18"/>
      <c r="U108" s="18"/>
      <c r="V108" s="18"/>
      <c r="W108" s="18" t="s">
        <v>340</v>
      </c>
      <c r="X108" s="18">
        <v>2020</v>
      </c>
      <c r="Y108" s="19" t="s">
        <v>339</v>
      </c>
      <c r="Z108" s="18" t="s">
        <v>320</v>
      </c>
      <c r="AA108" s="19" t="s">
        <v>96</v>
      </c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  <c r="IV108" s="9"/>
      <c r="IW108" s="9"/>
      <c r="IX108" s="9"/>
    </row>
    <row r="109" s="3" customFormat="1" ht="39.95" customHeight="1" spans="1:258">
      <c r="A109" s="13"/>
      <c r="B109" s="13"/>
      <c r="C109" s="13"/>
      <c r="D109" s="13"/>
      <c r="E109" s="19" t="s">
        <v>315</v>
      </c>
      <c r="F109" s="19"/>
      <c r="G109" s="19" t="s">
        <v>98</v>
      </c>
      <c r="H109" s="19" t="s">
        <v>341</v>
      </c>
      <c r="I109" s="19" t="s">
        <v>342</v>
      </c>
      <c r="J109" s="18" t="s">
        <v>121</v>
      </c>
      <c r="K109" s="18">
        <v>1</v>
      </c>
      <c r="L109" s="19" t="s">
        <v>128</v>
      </c>
      <c r="M109" s="15">
        <f t="shared" si="24"/>
        <v>3.5</v>
      </c>
      <c r="N109" s="32">
        <v>3.5</v>
      </c>
      <c r="O109" s="22" t="s">
        <v>90</v>
      </c>
      <c r="P109" s="22">
        <f t="shared" si="18"/>
        <v>3.5</v>
      </c>
      <c r="Q109" s="32">
        <v>3.5</v>
      </c>
      <c r="R109" s="32"/>
      <c r="S109" s="18"/>
      <c r="T109" s="18"/>
      <c r="U109" s="18"/>
      <c r="V109" s="18"/>
      <c r="W109" s="18" t="s">
        <v>340</v>
      </c>
      <c r="X109" s="18">
        <v>2020</v>
      </c>
      <c r="Y109" s="19" t="s">
        <v>342</v>
      </c>
      <c r="Z109" s="18" t="s">
        <v>320</v>
      </c>
      <c r="AA109" s="19" t="s">
        <v>96</v>
      </c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  <c r="IW109" s="9"/>
      <c r="IX109" s="9"/>
    </row>
    <row r="110" s="3" customFormat="1" ht="39.95" customHeight="1" spans="1:258">
      <c r="A110" s="13"/>
      <c r="B110" s="13"/>
      <c r="C110" s="13"/>
      <c r="D110" s="13"/>
      <c r="E110" s="19" t="s">
        <v>315</v>
      </c>
      <c r="F110" s="19"/>
      <c r="G110" s="19" t="s">
        <v>98</v>
      </c>
      <c r="H110" s="19" t="s">
        <v>343</v>
      </c>
      <c r="I110" s="19" t="s">
        <v>344</v>
      </c>
      <c r="J110" s="18" t="s">
        <v>121</v>
      </c>
      <c r="K110" s="18">
        <v>1</v>
      </c>
      <c r="L110" s="19" t="s">
        <v>128</v>
      </c>
      <c r="M110" s="15">
        <f t="shared" si="24"/>
        <v>1.4</v>
      </c>
      <c r="N110" s="32">
        <v>1.4</v>
      </c>
      <c r="O110" s="22" t="s">
        <v>90</v>
      </c>
      <c r="P110" s="22">
        <f t="shared" si="18"/>
        <v>1.4</v>
      </c>
      <c r="Q110" s="32">
        <v>1.4</v>
      </c>
      <c r="R110" s="32"/>
      <c r="S110" s="18"/>
      <c r="T110" s="18"/>
      <c r="U110" s="18"/>
      <c r="V110" s="18"/>
      <c r="W110" s="18" t="s">
        <v>340</v>
      </c>
      <c r="X110" s="18">
        <v>2020</v>
      </c>
      <c r="Y110" s="19" t="s">
        <v>344</v>
      </c>
      <c r="Z110" s="18" t="s">
        <v>320</v>
      </c>
      <c r="AA110" s="19" t="s">
        <v>96</v>
      </c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  <c r="IW110" s="9"/>
      <c r="IX110" s="9"/>
    </row>
    <row r="111" s="3" customFormat="1" ht="39.95" customHeight="1" spans="1:258">
      <c r="A111" s="13"/>
      <c r="B111" s="13"/>
      <c r="C111" s="13"/>
      <c r="D111" s="13"/>
      <c r="E111" s="19" t="s">
        <v>315</v>
      </c>
      <c r="F111" s="19"/>
      <c r="G111" s="18" t="s">
        <v>91</v>
      </c>
      <c r="H111" s="18" t="s">
        <v>345</v>
      </c>
      <c r="I111" s="19" t="s">
        <v>346</v>
      </c>
      <c r="J111" s="18" t="s">
        <v>121</v>
      </c>
      <c r="K111" s="18">
        <v>1</v>
      </c>
      <c r="L111" s="19" t="s">
        <v>128</v>
      </c>
      <c r="M111" s="15">
        <f t="shared" si="24"/>
        <v>16.4</v>
      </c>
      <c r="N111" s="18">
        <v>16.4</v>
      </c>
      <c r="O111" s="22" t="s">
        <v>90</v>
      </c>
      <c r="P111" s="22">
        <f t="shared" si="18"/>
        <v>16.4</v>
      </c>
      <c r="Q111" s="32"/>
      <c r="R111" s="32"/>
      <c r="S111" s="18">
        <v>16.4</v>
      </c>
      <c r="T111" s="18"/>
      <c r="U111" s="18"/>
      <c r="V111" s="18"/>
      <c r="W111" s="18" t="s">
        <v>347</v>
      </c>
      <c r="X111" s="18">
        <v>2020</v>
      </c>
      <c r="Y111" s="19" t="s">
        <v>346</v>
      </c>
      <c r="Z111" s="18" t="s">
        <v>320</v>
      </c>
      <c r="AA111" s="19" t="s">
        <v>96</v>
      </c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  <c r="IW111" s="9"/>
      <c r="IX111" s="9"/>
    </row>
    <row r="112" s="3" customFormat="1" ht="39.95" customHeight="1" spans="1:258">
      <c r="A112" s="13"/>
      <c r="B112" s="13"/>
      <c r="C112" s="13"/>
      <c r="D112" s="13"/>
      <c r="E112" s="19" t="s">
        <v>315</v>
      </c>
      <c r="F112" s="19"/>
      <c r="G112" s="18" t="s">
        <v>91</v>
      </c>
      <c r="H112" s="18" t="s">
        <v>348</v>
      </c>
      <c r="I112" s="19" t="s">
        <v>349</v>
      </c>
      <c r="J112" s="18" t="s">
        <v>121</v>
      </c>
      <c r="K112" s="18">
        <v>1</v>
      </c>
      <c r="L112" s="19" t="s">
        <v>128</v>
      </c>
      <c r="M112" s="15">
        <f t="shared" si="24"/>
        <v>8.8</v>
      </c>
      <c r="N112" s="32">
        <v>8.8</v>
      </c>
      <c r="O112" s="22" t="s">
        <v>90</v>
      </c>
      <c r="P112" s="22">
        <f t="shared" si="18"/>
        <v>8.8</v>
      </c>
      <c r="Q112" s="32"/>
      <c r="R112" s="32"/>
      <c r="S112" s="18">
        <v>8.8</v>
      </c>
      <c r="T112" s="18"/>
      <c r="U112" s="18"/>
      <c r="V112" s="18"/>
      <c r="W112" s="18" t="s">
        <v>347</v>
      </c>
      <c r="X112" s="18">
        <v>2020</v>
      </c>
      <c r="Y112" s="19" t="s">
        <v>349</v>
      </c>
      <c r="Z112" s="18" t="s">
        <v>320</v>
      </c>
      <c r="AA112" s="19" t="s">
        <v>96</v>
      </c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</row>
    <row r="113" s="3" customFormat="1" ht="39.95" customHeight="1" spans="1:258">
      <c r="A113" s="13"/>
      <c r="B113" s="13"/>
      <c r="C113" s="13"/>
      <c r="D113" s="13"/>
      <c r="E113" s="19" t="s">
        <v>315</v>
      </c>
      <c r="F113" s="19"/>
      <c r="G113" s="18" t="s">
        <v>91</v>
      </c>
      <c r="H113" s="18" t="s">
        <v>350</v>
      </c>
      <c r="I113" s="19" t="s">
        <v>351</v>
      </c>
      <c r="J113" s="18" t="s">
        <v>121</v>
      </c>
      <c r="K113" s="18">
        <v>1</v>
      </c>
      <c r="L113" s="19" t="s">
        <v>128</v>
      </c>
      <c r="M113" s="15">
        <f t="shared" si="24"/>
        <v>1.6</v>
      </c>
      <c r="N113" s="32">
        <v>1.6</v>
      </c>
      <c r="O113" s="22" t="s">
        <v>90</v>
      </c>
      <c r="P113" s="22">
        <f t="shared" si="18"/>
        <v>1.6</v>
      </c>
      <c r="Q113" s="32">
        <v>1.6</v>
      </c>
      <c r="R113" s="32"/>
      <c r="S113" s="18"/>
      <c r="T113" s="18"/>
      <c r="U113" s="18"/>
      <c r="V113" s="18"/>
      <c r="W113" s="18" t="s">
        <v>347</v>
      </c>
      <c r="X113" s="18">
        <v>2020</v>
      </c>
      <c r="Y113" s="19" t="s">
        <v>351</v>
      </c>
      <c r="Z113" s="18" t="s">
        <v>320</v>
      </c>
      <c r="AA113" s="19" t="s">
        <v>96</v>
      </c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/>
      <c r="IV113" s="9"/>
      <c r="IW113" s="9"/>
      <c r="IX113" s="9"/>
    </row>
    <row r="114" s="3" customFormat="1" ht="147.95" customHeight="1" spans="1:258">
      <c r="A114" s="13"/>
      <c r="B114" s="13"/>
      <c r="C114" s="13"/>
      <c r="D114" s="13"/>
      <c r="E114" s="19" t="s">
        <v>315</v>
      </c>
      <c r="F114" s="19"/>
      <c r="G114" s="32" t="s">
        <v>98</v>
      </c>
      <c r="H114" s="32" t="s">
        <v>352</v>
      </c>
      <c r="I114" s="19" t="s">
        <v>353</v>
      </c>
      <c r="J114" s="19" t="s">
        <v>284</v>
      </c>
      <c r="K114" s="19">
        <v>1</v>
      </c>
      <c r="L114" s="19" t="s">
        <v>128</v>
      </c>
      <c r="M114" s="15">
        <f t="shared" si="24"/>
        <v>19.88</v>
      </c>
      <c r="N114" s="34">
        <v>19.88</v>
      </c>
      <c r="O114" s="34" t="s">
        <v>103</v>
      </c>
      <c r="P114" s="22">
        <f t="shared" si="18"/>
        <v>19.88</v>
      </c>
      <c r="Q114" s="26"/>
      <c r="R114" s="34"/>
      <c r="S114" s="18"/>
      <c r="T114" s="26">
        <v>19.88</v>
      </c>
      <c r="U114" s="18"/>
      <c r="V114" s="18"/>
      <c r="W114" s="18" t="s">
        <v>354</v>
      </c>
      <c r="X114" s="18">
        <v>2020</v>
      </c>
      <c r="Y114" s="19" t="s">
        <v>353</v>
      </c>
      <c r="Z114" s="18" t="s">
        <v>320</v>
      </c>
      <c r="AA114" s="18" t="s">
        <v>355</v>
      </c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  <c r="IW114" s="9"/>
      <c r="IX114" s="9"/>
    </row>
    <row r="115" s="3" customFormat="1" ht="83.1" customHeight="1" spans="1:258">
      <c r="A115" s="13" t="s">
        <v>31</v>
      </c>
      <c r="B115" s="13" t="s">
        <v>245</v>
      </c>
      <c r="C115" s="13" t="s">
        <v>314</v>
      </c>
      <c r="D115" s="13"/>
      <c r="E115" s="19" t="s">
        <v>315</v>
      </c>
      <c r="F115" s="19"/>
      <c r="G115" s="19" t="s">
        <v>111</v>
      </c>
      <c r="H115" s="19" t="s">
        <v>356</v>
      </c>
      <c r="I115" s="19" t="s">
        <v>357</v>
      </c>
      <c r="J115" s="19" t="s">
        <v>284</v>
      </c>
      <c r="K115" s="19">
        <v>1</v>
      </c>
      <c r="L115" s="19" t="s">
        <v>128</v>
      </c>
      <c r="M115" s="15">
        <f t="shared" si="24"/>
        <v>25.73</v>
      </c>
      <c r="N115" s="26">
        <v>25.73</v>
      </c>
      <c r="O115" s="34" t="s">
        <v>103</v>
      </c>
      <c r="P115" s="22">
        <f t="shared" si="18"/>
        <v>25.73</v>
      </c>
      <c r="Q115" s="26"/>
      <c r="R115" s="26"/>
      <c r="S115" s="18"/>
      <c r="T115" s="26">
        <v>25.73</v>
      </c>
      <c r="U115" s="18"/>
      <c r="V115" s="18"/>
      <c r="W115" s="18" t="s">
        <v>358</v>
      </c>
      <c r="X115" s="18">
        <v>2020</v>
      </c>
      <c r="Y115" s="19" t="s">
        <v>357</v>
      </c>
      <c r="Z115" s="18" t="s">
        <v>320</v>
      </c>
      <c r="AA115" s="18" t="s">
        <v>355</v>
      </c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  <c r="IW115" s="9"/>
      <c r="IX115" s="9"/>
    </row>
    <row r="116" s="3" customFormat="1" ht="72.95" customHeight="1" spans="1:258">
      <c r="A116" s="13"/>
      <c r="B116" s="13"/>
      <c r="C116" s="13"/>
      <c r="D116" s="13"/>
      <c r="E116" s="19" t="s">
        <v>315</v>
      </c>
      <c r="F116" s="19"/>
      <c r="G116" s="19" t="s">
        <v>111</v>
      </c>
      <c r="H116" s="19" t="s">
        <v>359</v>
      </c>
      <c r="I116" s="19" t="s">
        <v>360</v>
      </c>
      <c r="J116" s="19" t="s">
        <v>284</v>
      </c>
      <c r="K116" s="19">
        <v>1</v>
      </c>
      <c r="L116" s="19" t="s">
        <v>128</v>
      </c>
      <c r="M116" s="15">
        <f t="shared" si="24"/>
        <v>3.32</v>
      </c>
      <c r="N116" s="26">
        <v>3.32</v>
      </c>
      <c r="O116" s="34" t="s">
        <v>103</v>
      </c>
      <c r="P116" s="22">
        <f t="shared" si="18"/>
        <v>3.32</v>
      </c>
      <c r="Q116" s="26"/>
      <c r="R116" s="26"/>
      <c r="S116" s="18"/>
      <c r="T116" s="26">
        <v>3.32</v>
      </c>
      <c r="U116" s="18"/>
      <c r="V116" s="18"/>
      <c r="W116" s="18" t="s">
        <v>358</v>
      </c>
      <c r="X116" s="18">
        <v>2020</v>
      </c>
      <c r="Y116" s="19" t="s">
        <v>360</v>
      </c>
      <c r="Z116" s="18" t="s">
        <v>320</v>
      </c>
      <c r="AA116" s="18" t="s">
        <v>355</v>
      </c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</row>
    <row r="117" s="3" customFormat="1" ht="39.95" customHeight="1" spans="1:258">
      <c r="A117" s="13"/>
      <c r="B117" s="13"/>
      <c r="C117" s="13"/>
      <c r="D117" s="13"/>
      <c r="E117" s="19" t="s">
        <v>315</v>
      </c>
      <c r="F117" s="19"/>
      <c r="G117" s="19" t="s">
        <v>163</v>
      </c>
      <c r="H117" s="18" t="s">
        <v>361</v>
      </c>
      <c r="I117" s="19" t="s">
        <v>362</v>
      </c>
      <c r="J117" s="18" t="s">
        <v>121</v>
      </c>
      <c r="K117" s="18">
        <v>1</v>
      </c>
      <c r="L117" s="19" t="s">
        <v>128</v>
      </c>
      <c r="M117" s="15">
        <f t="shared" si="24"/>
        <v>4.2</v>
      </c>
      <c r="N117" s="18">
        <v>4.2</v>
      </c>
      <c r="O117" s="22" t="s">
        <v>90</v>
      </c>
      <c r="P117" s="22">
        <f t="shared" si="18"/>
        <v>4.2</v>
      </c>
      <c r="Q117" s="18">
        <v>4.2</v>
      </c>
      <c r="R117" s="32"/>
      <c r="S117" s="18"/>
      <c r="T117" s="18"/>
      <c r="U117" s="18"/>
      <c r="V117" s="18"/>
      <c r="W117" s="18" t="s">
        <v>363</v>
      </c>
      <c r="X117" s="18">
        <v>2020</v>
      </c>
      <c r="Y117" s="19" t="s">
        <v>362</v>
      </c>
      <c r="Z117" s="18" t="s">
        <v>320</v>
      </c>
      <c r="AA117" s="19" t="s">
        <v>96</v>
      </c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9"/>
      <c r="IU117" s="9"/>
      <c r="IV117" s="9"/>
      <c r="IW117" s="9"/>
      <c r="IX117" s="9"/>
    </row>
    <row r="118" s="3" customFormat="1" ht="39.95" customHeight="1" spans="1:258">
      <c r="A118" s="13"/>
      <c r="B118" s="13"/>
      <c r="C118" s="13"/>
      <c r="D118" s="13"/>
      <c r="E118" s="19" t="s">
        <v>315</v>
      </c>
      <c r="F118" s="19"/>
      <c r="G118" s="19" t="s">
        <v>163</v>
      </c>
      <c r="H118" s="23" t="s">
        <v>364</v>
      </c>
      <c r="I118" s="19" t="s">
        <v>365</v>
      </c>
      <c r="J118" s="18" t="s">
        <v>121</v>
      </c>
      <c r="K118" s="18">
        <v>1</v>
      </c>
      <c r="L118" s="19" t="s">
        <v>128</v>
      </c>
      <c r="M118" s="15">
        <f t="shared" si="24"/>
        <v>3</v>
      </c>
      <c r="N118" s="18">
        <v>3</v>
      </c>
      <c r="O118" s="22" t="s">
        <v>90</v>
      </c>
      <c r="P118" s="22">
        <f t="shared" si="18"/>
        <v>3</v>
      </c>
      <c r="Q118" s="18">
        <v>3</v>
      </c>
      <c r="R118" s="32"/>
      <c r="S118" s="18"/>
      <c r="T118" s="18"/>
      <c r="U118" s="18"/>
      <c r="V118" s="18"/>
      <c r="W118" s="18" t="s">
        <v>363</v>
      </c>
      <c r="X118" s="18">
        <v>2020</v>
      </c>
      <c r="Y118" s="19" t="s">
        <v>365</v>
      </c>
      <c r="Z118" s="18" t="s">
        <v>320</v>
      </c>
      <c r="AA118" s="19" t="s">
        <v>96</v>
      </c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  <c r="IW118" s="9"/>
      <c r="IX118" s="9"/>
    </row>
    <row r="119" s="3" customFormat="1" ht="39.95" customHeight="1" spans="1:258">
      <c r="A119" s="13"/>
      <c r="B119" s="13"/>
      <c r="C119" s="13"/>
      <c r="D119" s="13"/>
      <c r="E119" s="19" t="s">
        <v>315</v>
      </c>
      <c r="F119" s="19"/>
      <c r="G119" s="19" t="s">
        <v>163</v>
      </c>
      <c r="H119" s="23" t="s">
        <v>366</v>
      </c>
      <c r="I119" s="19" t="s">
        <v>367</v>
      </c>
      <c r="J119" s="18" t="s">
        <v>121</v>
      </c>
      <c r="K119" s="18">
        <v>1</v>
      </c>
      <c r="L119" s="19" t="s">
        <v>128</v>
      </c>
      <c r="M119" s="15">
        <f t="shared" si="24"/>
        <v>0.8</v>
      </c>
      <c r="N119" s="18">
        <v>0.8</v>
      </c>
      <c r="O119" s="22" t="s">
        <v>90</v>
      </c>
      <c r="P119" s="22">
        <f t="shared" si="18"/>
        <v>0.8</v>
      </c>
      <c r="Q119" s="18">
        <v>0.8</v>
      </c>
      <c r="R119" s="32"/>
      <c r="S119" s="18"/>
      <c r="T119" s="18"/>
      <c r="U119" s="18"/>
      <c r="V119" s="18"/>
      <c r="W119" s="18" t="s">
        <v>363</v>
      </c>
      <c r="X119" s="18">
        <v>2020</v>
      </c>
      <c r="Y119" s="19" t="s">
        <v>367</v>
      </c>
      <c r="Z119" s="18" t="s">
        <v>320</v>
      </c>
      <c r="AA119" s="19" t="s">
        <v>96</v>
      </c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</row>
    <row r="120" s="3" customFormat="1" ht="110.1" customHeight="1" spans="1:258">
      <c r="A120" s="13"/>
      <c r="B120" s="13"/>
      <c r="C120" s="13"/>
      <c r="D120" s="13"/>
      <c r="E120" s="19" t="s">
        <v>315</v>
      </c>
      <c r="F120" s="19"/>
      <c r="G120" s="19" t="s">
        <v>163</v>
      </c>
      <c r="H120" s="23" t="s">
        <v>368</v>
      </c>
      <c r="I120" s="19" t="s">
        <v>369</v>
      </c>
      <c r="J120" s="18" t="s">
        <v>121</v>
      </c>
      <c r="K120" s="18">
        <v>1</v>
      </c>
      <c r="L120" s="19" t="s">
        <v>128</v>
      </c>
      <c r="M120" s="15">
        <f t="shared" si="24"/>
        <v>15.65</v>
      </c>
      <c r="N120" s="18">
        <v>15.65</v>
      </c>
      <c r="O120" s="22" t="s">
        <v>90</v>
      </c>
      <c r="P120" s="22">
        <f t="shared" si="18"/>
        <v>15.65</v>
      </c>
      <c r="Q120" s="18">
        <v>15.65</v>
      </c>
      <c r="R120" s="32"/>
      <c r="S120" s="18"/>
      <c r="T120" s="18"/>
      <c r="U120" s="18"/>
      <c r="V120" s="18"/>
      <c r="W120" s="18" t="s">
        <v>363</v>
      </c>
      <c r="X120" s="18">
        <v>2020</v>
      </c>
      <c r="Y120" s="19" t="s">
        <v>369</v>
      </c>
      <c r="Z120" s="18" t="s">
        <v>320</v>
      </c>
      <c r="AA120" s="19" t="s">
        <v>96</v>
      </c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</row>
    <row r="121" s="3" customFormat="1" ht="59.1" customHeight="1" spans="1:258">
      <c r="A121" s="13"/>
      <c r="B121" s="13"/>
      <c r="C121" s="13"/>
      <c r="D121" s="13"/>
      <c r="E121" s="19" t="s">
        <v>315</v>
      </c>
      <c r="F121" s="19"/>
      <c r="G121" s="19" t="s">
        <v>163</v>
      </c>
      <c r="H121" s="23" t="s">
        <v>370</v>
      </c>
      <c r="I121" s="19" t="s">
        <v>371</v>
      </c>
      <c r="J121" s="18" t="s">
        <v>121</v>
      </c>
      <c r="K121" s="18">
        <v>1</v>
      </c>
      <c r="L121" s="19" t="s">
        <v>128</v>
      </c>
      <c r="M121" s="15">
        <f t="shared" si="24"/>
        <v>10.3</v>
      </c>
      <c r="N121" s="18">
        <v>10.3</v>
      </c>
      <c r="O121" s="22" t="s">
        <v>90</v>
      </c>
      <c r="P121" s="22">
        <f t="shared" si="18"/>
        <v>10.3</v>
      </c>
      <c r="Q121" s="18">
        <v>10.3</v>
      </c>
      <c r="R121" s="32"/>
      <c r="S121" s="18"/>
      <c r="T121" s="18"/>
      <c r="U121" s="18"/>
      <c r="V121" s="18"/>
      <c r="W121" s="18" t="s">
        <v>363</v>
      </c>
      <c r="X121" s="18">
        <v>2020</v>
      </c>
      <c r="Y121" s="19" t="s">
        <v>371</v>
      </c>
      <c r="Z121" s="18" t="s">
        <v>320</v>
      </c>
      <c r="AA121" s="19" t="s">
        <v>96</v>
      </c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  <c r="IW121" s="9"/>
      <c r="IX121" s="9"/>
    </row>
    <row r="122" s="3" customFormat="1" ht="105" customHeight="1" spans="1:258">
      <c r="A122" s="13"/>
      <c r="B122" s="13"/>
      <c r="C122" s="13"/>
      <c r="D122" s="13"/>
      <c r="E122" s="19" t="s">
        <v>315</v>
      </c>
      <c r="F122" s="19"/>
      <c r="G122" s="19" t="s">
        <v>163</v>
      </c>
      <c r="H122" s="19" t="s">
        <v>372</v>
      </c>
      <c r="I122" s="19" t="s">
        <v>373</v>
      </c>
      <c r="J122" s="19" t="s">
        <v>284</v>
      </c>
      <c r="K122" s="19">
        <v>1</v>
      </c>
      <c r="L122" s="19" t="s">
        <v>128</v>
      </c>
      <c r="M122" s="15">
        <f t="shared" si="24"/>
        <v>30.8</v>
      </c>
      <c r="N122" s="19">
        <v>30.8</v>
      </c>
      <c r="O122" s="22" t="s">
        <v>90</v>
      </c>
      <c r="P122" s="22">
        <f t="shared" si="18"/>
        <v>30.8</v>
      </c>
      <c r="Q122" s="19">
        <v>29</v>
      </c>
      <c r="R122" s="19"/>
      <c r="S122" s="19"/>
      <c r="T122" s="19"/>
      <c r="U122" s="40"/>
      <c r="V122" s="19">
        <v>1.8</v>
      </c>
      <c r="W122" s="19" t="s">
        <v>374</v>
      </c>
      <c r="X122" s="32">
        <v>2020</v>
      </c>
      <c r="Y122" s="19" t="s">
        <v>373</v>
      </c>
      <c r="Z122" s="18" t="s">
        <v>320</v>
      </c>
      <c r="AA122" s="19" t="s">
        <v>375</v>
      </c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  <c r="IW122" s="9"/>
      <c r="IX122" s="9"/>
    </row>
    <row r="123" s="3" customFormat="1" ht="81.95" customHeight="1" spans="1:258">
      <c r="A123" s="13" t="s">
        <v>31</v>
      </c>
      <c r="B123" s="13" t="s">
        <v>245</v>
      </c>
      <c r="C123" s="13" t="s">
        <v>314</v>
      </c>
      <c r="D123" s="13"/>
      <c r="E123" s="19" t="s">
        <v>315</v>
      </c>
      <c r="F123" s="19"/>
      <c r="G123" s="19" t="s">
        <v>163</v>
      </c>
      <c r="H123" s="19" t="s">
        <v>376</v>
      </c>
      <c r="I123" s="19" t="s">
        <v>377</v>
      </c>
      <c r="J123" s="18" t="s">
        <v>121</v>
      </c>
      <c r="K123" s="18">
        <v>1</v>
      </c>
      <c r="L123" s="19" t="s">
        <v>128</v>
      </c>
      <c r="M123" s="15">
        <f t="shared" si="24"/>
        <v>7.3</v>
      </c>
      <c r="N123" s="18">
        <v>7.3</v>
      </c>
      <c r="O123" s="22" t="s">
        <v>90</v>
      </c>
      <c r="P123" s="22">
        <f t="shared" si="18"/>
        <v>7.3</v>
      </c>
      <c r="Q123" s="18">
        <v>7.3</v>
      </c>
      <c r="R123" s="32"/>
      <c r="S123" s="18"/>
      <c r="T123" s="18"/>
      <c r="U123" s="18"/>
      <c r="V123" s="18"/>
      <c r="W123" s="18" t="s">
        <v>363</v>
      </c>
      <c r="X123" s="18">
        <v>2020</v>
      </c>
      <c r="Y123" s="19" t="s">
        <v>377</v>
      </c>
      <c r="Z123" s="18" t="s">
        <v>320</v>
      </c>
      <c r="AA123" s="19" t="s">
        <v>96</v>
      </c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</row>
    <row r="124" s="3" customFormat="1" ht="63" customHeight="1" spans="1:258">
      <c r="A124" s="13"/>
      <c r="B124" s="13"/>
      <c r="C124" s="13"/>
      <c r="D124" s="13"/>
      <c r="E124" s="19" t="s">
        <v>315</v>
      </c>
      <c r="F124" s="19"/>
      <c r="G124" s="19" t="s">
        <v>114</v>
      </c>
      <c r="H124" s="18" t="s">
        <v>378</v>
      </c>
      <c r="I124" s="18" t="s">
        <v>379</v>
      </c>
      <c r="J124" s="18" t="s">
        <v>121</v>
      </c>
      <c r="K124" s="18">
        <v>1</v>
      </c>
      <c r="L124" s="19" t="s">
        <v>128</v>
      </c>
      <c r="M124" s="15">
        <f t="shared" si="24"/>
        <v>6.9</v>
      </c>
      <c r="N124" s="18">
        <v>6.9</v>
      </c>
      <c r="O124" s="22" t="s">
        <v>90</v>
      </c>
      <c r="P124" s="22">
        <f t="shared" si="18"/>
        <v>6.9</v>
      </c>
      <c r="Q124" s="18"/>
      <c r="R124" s="32"/>
      <c r="S124" s="18">
        <v>6.9</v>
      </c>
      <c r="T124" s="18"/>
      <c r="U124" s="18"/>
      <c r="V124" s="18"/>
      <c r="W124" s="18" t="s">
        <v>380</v>
      </c>
      <c r="X124" s="18">
        <v>2020</v>
      </c>
      <c r="Y124" s="18" t="s">
        <v>379</v>
      </c>
      <c r="Z124" s="18" t="s">
        <v>320</v>
      </c>
      <c r="AA124" s="19" t="s">
        <v>96</v>
      </c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  <c r="IW124" s="9"/>
      <c r="IX124" s="9"/>
    </row>
    <row r="125" s="3" customFormat="1" ht="57.95" customHeight="1" spans="1:258">
      <c r="A125" s="13"/>
      <c r="B125" s="13"/>
      <c r="C125" s="13"/>
      <c r="D125" s="13"/>
      <c r="E125" s="19" t="s">
        <v>315</v>
      </c>
      <c r="F125" s="19"/>
      <c r="G125" s="19" t="s">
        <v>114</v>
      </c>
      <c r="H125" s="18" t="s">
        <v>381</v>
      </c>
      <c r="I125" s="18" t="s">
        <v>382</v>
      </c>
      <c r="J125" s="18" t="s">
        <v>121</v>
      </c>
      <c r="K125" s="18">
        <v>1</v>
      </c>
      <c r="L125" s="19" t="s">
        <v>128</v>
      </c>
      <c r="M125" s="15">
        <f t="shared" si="24"/>
        <v>4.4</v>
      </c>
      <c r="N125" s="18">
        <v>4.4</v>
      </c>
      <c r="O125" s="22" t="s">
        <v>90</v>
      </c>
      <c r="P125" s="22">
        <f t="shared" si="18"/>
        <v>4.4</v>
      </c>
      <c r="Q125" s="18"/>
      <c r="R125" s="32"/>
      <c r="S125" s="18">
        <v>4.4</v>
      </c>
      <c r="T125" s="18"/>
      <c r="U125" s="18"/>
      <c r="V125" s="18"/>
      <c r="W125" s="18" t="s">
        <v>380</v>
      </c>
      <c r="X125" s="18">
        <v>2020</v>
      </c>
      <c r="Y125" s="18" t="s">
        <v>382</v>
      </c>
      <c r="Z125" s="18" t="s">
        <v>320</v>
      </c>
      <c r="AA125" s="19" t="s">
        <v>96</v>
      </c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  <c r="IW125" s="9"/>
      <c r="IX125" s="9"/>
    </row>
    <row r="126" s="3" customFormat="1" ht="72.95" customHeight="1" spans="1:258">
      <c r="A126" s="13"/>
      <c r="B126" s="13"/>
      <c r="C126" s="13"/>
      <c r="D126" s="13"/>
      <c r="E126" s="19" t="s">
        <v>315</v>
      </c>
      <c r="F126" s="19"/>
      <c r="G126" s="19" t="s">
        <v>114</v>
      </c>
      <c r="H126" s="18" t="s">
        <v>383</v>
      </c>
      <c r="I126" s="18" t="s">
        <v>384</v>
      </c>
      <c r="J126" s="18" t="s">
        <v>121</v>
      </c>
      <c r="K126" s="18">
        <v>1</v>
      </c>
      <c r="L126" s="19" t="s">
        <v>128</v>
      </c>
      <c r="M126" s="15">
        <f t="shared" ref="M126:M158" si="27">N126/K126</f>
        <v>10.2</v>
      </c>
      <c r="N126" s="18">
        <v>10.2</v>
      </c>
      <c r="O126" s="22" t="s">
        <v>90</v>
      </c>
      <c r="P126" s="22">
        <f t="shared" si="18"/>
        <v>10.2</v>
      </c>
      <c r="Q126" s="18"/>
      <c r="R126" s="32"/>
      <c r="S126" s="18">
        <v>10.2</v>
      </c>
      <c r="T126" s="18"/>
      <c r="U126" s="18"/>
      <c r="V126" s="18"/>
      <c r="W126" s="18" t="s">
        <v>380</v>
      </c>
      <c r="X126" s="18">
        <v>2020</v>
      </c>
      <c r="Y126" s="18" t="s">
        <v>384</v>
      </c>
      <c r="Z126" s="18" t="s">
        <v>320</v>
      </c>
      <c r="AA126" s="19" t="s">
        <v>96</v>
      </c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  <c r="IU126" s="9"/>
      <c r="IV126" s="9"/>
      <c r="IW126" s="9"/>
      <c r="IX126" s="9"/>
    </row>
    <row r="127" s="3" customFormat="1" ht="39.95" customHeight="1" spans="1:258">
      <c r="A127" s="13"/>
      <c r="B127" s="13"/>
      <c r="C127" s="13"/>
      <c r="D127" s="13"/>
      <c r="E127" s="19" t="s">
        <v>315</v>
      </c>
      <c r="F127" s="19"/>
      <c r="G127" s="19" t="s">
        <v>114</v>
      </c>
      <c r="H127" s="18" t="s">
        <v>385</v>
      </c>
      <c r="I127" s="18" t="s">
        <v>386</v>
      </c>
      <c r="J127" s="18" t="s">
        <v>121</v>
      </c>
      <c r="K127" s="18">
        <v>1</v>
      </c>
      <c r="L127" s="19" t="s">
        <v>128</v>
      </c>
      <c r="M127" s="15">
        <f t="shared" si="27"/>
        <v>2.6</v>
      </c>
      <c r="N127" s="18">
        <v>2.6</v>
      </c>
      <c r="O127" s="22" t="s">
        <v>90</v>
      </c>
      <c r="P127" s="22">
        <f t="shared" si="18"/>
        <v>2.6</v>
      </c>
      <c r="Q127" s="18"/>
      <c r="R127" s="32"/>
      <c r="S127" s="18">
        <v>2.6</v>
      </c>
      <c r="T127" s="18"/>
      <c r="U127" s="18"/>
      <c r="V127" s="18"/>
      <c r="W127" s="18" t="s">
        <v>380</v>
      </c>
      <c r="X127" s="18">
        <v>2020</v>
      </c>
      <c r="Y127" s="18" t="s">
        <v>386</v>
      </c>
      <c r="Z127" s="18" t="s">
        <v>320</v>
      </c>
      <c r="AA127" s="19" t="s">
        <v>96</v>
      </c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  <c r="IW127" s="9"/>
      <c r="IX127" s="9"/>
    </row>
    <row r="128" s="3" customFormat="1" ht="44.1" customHeight="1" spans="1:258">
      <c r="A128" s="13"/>
      <c r="B128" s="13"/>
      <c r="C128" s="13"/>
      <c r="D128" s="13"/>
      <c r="E128" s="19" t="s">
        <v>315</v>
      </c>
      <c r="F128" s="19"/>
      <c r="G128" s="19" t="s">
        <v>114</v>
      </c>
      <c r="H128" s="18" t="s">
        <v>387</v>
      </c>
      <c r="I128" s="18" t="s">
        <v>388</v>
      </c>
      <c r="J128" s="18" t="s">
        <v>121</v>
      </c>
      <c r="K128" s="18">
        <v>1</v>
      </c>
      <c r="L128" s="19" t="s">
        <v>128</v>
      </c>
      <c r="M128" s="15">
        <f t="shared" si="27"/>
        <v>1.5</v>
      </c>
      <c r="N128" s="18">
        <v>1.5</v>
      </c>
      <c r="O128" s="22" t="s">
        <v>90</v>
      </c>
      <c r="P128" s="22">
        <f t="shared" si="18"/>
        <v>1.5</v>
      </c>
      <c r="Q128" s="18"/>
      <c r="R128" s="32"/>
      <c r="S128" s="18">
        <v>1.5</v>
      </c>
      <c r="T128" s="18"/>
      <c r="U128" s="18"/>
      <c r="V128" s="18"/>
      <c r="W128" s="18" t="s">
        <v>380</v>
      </c>
      <c r="X128" s="18">
        <v>2020</v>
      </c>
      <c r="Y128" s="18" t="s">
        <v>388</v>
      </c>
      <c r="Z128" s="18" t="s">
        <v>320</v>
      </c>
      <c r="AA128" s="19" t="s">
        <v>96</v>
      </c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  <c r="IW128" s="9"/>
      <c r="IX128" s="9"/>
    </row>
    <row r="129" s="3" customFormat="1" ht="77.1" customHeight="1" spans="1:258">
      <c r="A129" s="13"/>
      <c r="B129" s="13"/>
      <c r="C129" s="13"/>
      <c r="D129" s="13"/>
      <c r="E129" s="19" t="s">
        <v>315</v>
      </c>
      <c r="F129" s="19"/>
      <c r="G129" s="19" t="s">
        <v>114</v>
      </c>
      <c r="H129" s="18" t="s">
        <v>389</v>
      </c>
      <c r="I129" s="18" t="s">
        <v>390</v>
      </c>
      <c r="J129" s="18" t="s">
        <v>121</v>
      </c>
      <c r="K129" s="18">
        <v>1</v>
      </c>
      <c r="L129" s="19" t="s">
        <v>128</v>
      </c>
      <c r="M129" s="15">
        <f t="shared" si="27"/>
        <v>14.8</v>
      </c>
      <c r="N129" s="18">
        <v>14.8</v>
      </c>
      <c r="O129" s="22" t="s">
        <v>90</v>
      </c>
      <c r="P129" s="22">
        <f t="shared" si="18"/>
        <v>14.8</v>
      </c>
      <c r="Q129" s="18"/>
      <c r="R129" s="32"/>
      <c r="S129" s="18">
        <v>14.8</v>
      </c>
      <c r="T129" s="18"/>
      <c r="U129" s="18"/>
      <c r="V129" s="18"/>
      <c r="W129" s="18" t="s">
        <v>380</v>
      </c>
      <c r="X129" s="18">
        <v>2020</v>
      </c>
      <c r="Y129" s="18" t="s">
        <v>390</v>
      </c>
      <c r="Z129" s="18" t="s">
        <v>320</v>
      </c>
      <c r="AA129" s="19" t="s">
        <v>96</v>
      </c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  <c r="IW129" s="9"/>
      <c r="IX129" s="9"/>
    </row>
    <row r="130" s="3" customFormat="1" ht="48.95" customHeight="1" spans="1:258">
      <c r="A130" s="13"/>
      <c r="B130" s="13"/>
      <c r="C130" s="13"/>
      <c r="D130" s="13"/>
      <c r="E130" s="19" t="s">
        <v>315</v>
      </c>
      <c r="F130" s="19"/>
      <c r="G130" s="19" t="s">
        <v>114</v>
      </c>
      <c r="H130" s="18" t="s">
        <v>391</v>
      </c>
      <c r="I130" s="18" t="s">
        <v>392</v>
      </c>
      <c r="J130" s="18" t="s">
        <v>121</v>
      </c>
      <c r="K130" s="18">
        <v>1</v>
      </c>
      <c r="L130" s="19" t="s">
        <v>128</v>
      </c>
      <c r="M130" s="15">
        <f t="shared" si="27"/>
        <v>1.1</v>
      </c>
      <c r="N130" s="18">
        <v>1.1</v>
      </c>
      <c r="O130" s="22" t="s">
        <v>90</v>
      </c>
      <c r="P130" s="22">
        <f t="shared" si="18"/>
        <v>1.1</v>
      </c>
      <c r="Q130" s="18"/>
      <c r="R130" s="32"/>
      <c r="S130" s="18">
        <v>1.1</v>
      </c>
      <c r="T130" s="18"/>
      <c r="U130" s="18"/>
      <c r="V130" s="18"/>
      <c r="W130" s="18" t="s">
        <v>380</v>
      </c>
      <c r="X130" s="18">
        <v>2020</v>
      </c>
      <c r="Y130" s="18" t="s">
        <v>392</v>
      </c>
      <c r="Z130" s="18" t="s">
        <v>320</v>
      </c>
      <c r="AA130" s="19" t="s">
        <v>96</v>
      </c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9"/>
      <c r="IU130" s="9"/>
      <c r="IV130" s="9"/>
      <c r="IW130" s="9"/>
      <c r="IX130" s="9"/>
    </row>
    <row r="131" s="3" customFormat="1" ht="54.95" customHeight="1" spans="1:258">
      <c r="A131" s="13"/>
      <c r="B131" s="13"/>
      <c r="C131" s="13" t="s">
        <v>393</v>
      </c>
      <c r="D131" s="13"/>
      <c r="E131" s="19" t="s">
        <v>36</v>
      </c>
      <c r="F131" s="19"/>
      <c r="G131" s="19"/>
      <c r="H131" s="19"/>
      <c r="I131" s="18"/>
      <c r="J131" s="18"/>
      <c r="K131" s="18"/>
      <c r="L131" s="18"/>
      <c r="M131" s="15"/>
      <c r="N131" s="18">
        <f>N132</f>
        <v>2</v>
      </c>
      <c r="O131" s="18"/>
      <c r="P131" s="22">
        <f t="shared" si="18"/>
        <v>2</v>
      </c>
      <c r="Q131" s="18">
        <f t="shared" ref="Q131:V131" si="28">Q132</f>
        <v>0</v>
      </c>
      <c r="R131" s="18">
        <f t="shared" si="28"/>
        <v>0</v>
      </c>
      <c r="S131" s="18">
        <f t="shared" si="28"/>
        <v>0</v>
      </c>
      <c r="T131" s="18">
        <f t="shared" si="28"/>
        <v>2</v>
      </c>
      <c r="U131" s="18">
        <f t="shared" si="28"/>
        <v>0</v>
      </c>
      <c r="V131" s="18">
        <f t="shared" si="28"/>
        <v>0</v>
      </c>
      <c r="W131" s="18"/>
      <c r="X131" s="18"/>
      <c r="Y131" s="18"/>
      <c r="Z131" s="18"/>
      <c r="AA131" s="18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  <c r="IV131" s="9"/>
      <c r="IW131" s="9"/>
      <c r="IX131" s="9"/>
    </row>
    <row r="132" s="3" customFormat="1" ht="51.95" customHeight="1" spans="1:258">
      <c r="A132" s="13"/>
      <c r="B132" s="13"/>
      <c r="C132" s="13"/>
      <c r="D132" s="13"/>
      <c r="E132" s="19" t="s">
        <v>394</v>
      </c>
      <c r="F132" s="19"/>
      <c r="G132" s="19" t="s">
        <v>159</v>
      </c>
      <c r="H132" s="19"/>
      <c r="I132" s="19" t="s">
        <v>395</v>
      </c>
      <c r="J132" s="32" t="s">
        <v>121</v>
      </c>
      <c r="K132" s="32">
        <v>1</v>
      </c>
      <c r="L132" s="19" t="s">
        <v>128</v>
      </c>
      <c r="M132" s="15">
        <f t="shared" si="27"/>
        <v>2</v>
      </c>
      <c r="N132" s="32">
        <v>2</v>
      </c>
      <c r="O132" s="34" t="s">
        <v>103</v>
      </c>
      <c r="P132" s="22">
        <f t="shared" si="18"/>
        <v>2</v>
      </c>
      <c r="Q132" s="32"/>
      <c r="R132" s="32"/>
      <c r="S132" s="18"/>
      <c r="T132" s="18">
        <v>2</v>
      </c>
      <c r="U132" s="18"/>
      <c r="V132" s="18"/>
      <c r="W132" s="18" t="s">
        <v>396</v>
      </c>
      <c r="X132" s="18">
        <v>2020</v>
      </c>
      <c r="Y132" s="19" t="s">
        <v>395</v>
      </c>
      <c r="Z132" s="18" t="s">
        <v>397</v>
      </c>
      <c r="AA132" s="19" t="s">
        <v>96</v>
      </c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9"/>
      <c r="IU132" s="9"/>
      <c r="IV132" s="9"/>
      <c r="IW132" s="9"/>
      <c r="IX132" s="9"/>
    </row>
    <row r="133" s="3" customFormat="1" ht="24" customHeight="1" spans="1:258">
      <c r="A133" s="13" t="s">
        <v>31</v>
      </c>
      <c r="B133" s="13" t="s">
        <v>245</v>
      </c>
      <c r="C133" s="13" t="s">
        <v>398</v>
      </c>
      <c r="D133" s="13"/>
      <c r="E133" s="19" t="s">
        <v>36</v>
      </c>
      <c r="F133" s="19"/>
      <c r="G133" s="19"/>
      <c r="H133" s="19"/>
      <c r="I133" s="19"/>
      <c r="J133" s="32"/>
      <c r="K133" s="32"/>
      <c r="L133" s="32"/>
      <c r="M133" s="15"/>
      <c r="N133" s="32">
        <f>N134</f>
        <v>17.6</v>
      </c>
      <c r="O133" s="22"/>
      <c r="P133" s="22">
        <f t="shared" si="18"/>
        <v>17.6</v>
      </c>
      <c r="Q133" s="32">
        <f t="shared" ref="Q133:V133" si="29">Q134</f>
        <v>0</v>
      </c>
      <c r="R133" s="32">
        <f t="shared" si="29"/>
        <v>0</v>
      </c>
      <c r="S133" s="32">
        <f t="shared" si="29"/>
        <v>17.4</v>
      </c>
      <c r="T133" s="32">
        <f t="shared" si="29"/>
        <v>0.2</v>
      </c>
      <c r="U133" s="32">
        <f t="shared" si="29"/>
        <v>0</v>
      </c>
      <c r="V133" s="32">
        <f t="shared" si="29"/>
        <v>0</v>
      </c>
      <c r="W133" s="18"/>
      <c r="X133" s="18"/>
      <c r="Y133" s="16"/>
      <c r="Z133" s="18"/>
      <c r="AA133" s="18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  <c r="IW133" s="9"/>
      <c r="IX133" s="9"/>
    </row>
    <row r="134" s="3" customFormat="1" ht="99" customHeight="1" spans="1:258">
      <c r="A134" s="13"/>
      <c r="B134" s="13"/>
      <c r="C134" s="13"/>
      <c r="D134" s="13"/>
      <c r="E134" s="19" t="s">
        <v>399</v>
      </c>
      <c r="F134" s="19"/>
      <c r="G134" s="19" t="s">
        <v>400</v>
      </c>
      <c r="H134" s="19"/>
      <c r="I134" s="19" t="s">
        <v>401</v>
      </c>
      <c r="J134" s="32" t="s">
        <v>402</v>
      </c>
      <c r="K134" s="32">
        <v>56</v>
      </c>
      <c r="L134" s="19" t="s">
        <v>128</v>
      </c>
      <c r="M134" s="15">
        <f t="shared" si="27"/>
        <v>0.314285714285714</v>
      </c>
      <c r="N134" s="32">
        <v>17.6</v>
      </c>
      <c r="O134" s="22" t="s">
        <v>269</v>
      </c>
      <c r="P134" s="22">
        <f t="shared" si="18"/>
        <v>17.6</v>
      </c>
      <c r="Q134" s="32"/>
      <c r="R134" s="32"/>
      <c r="S134" s="18">
        <v>17.4</v>
      </c>
      <c r="T134" s="18">
        <v>0.2</v>
      </c>
      <c r="U134" s="18"/>
      <c r="V134" s="18"/>
      <c r="W134" s="18" t="s">
        <v>403</v>
      </c>
      <c r="X134" s="18">
        <v>2020</v>
      </c>
      <c r="Y134" s="16" t="s">
        <v>404</v>
      </c>
      <c r="Z134" s="18" t="s">
        <v>405</v>
      </c>
      <c r="AA134" s="19" t="s">
        <v>96</v>
      </c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  <c r="IW134" s="9"/>
      <c r="IX134" s="9"/>
    </row>
    <row r="135" s="3" customFormat="1" ht="39.95" customHeight="1" spans="1:258">
      <c r="A135" s="13" t="s">
        <v>406</v>
      </c>
      <c r="B135" s="13" t="s">
        <v>32</v>
      </c>
      <c r="C135" s="13"/>
      <c r="D135" s="13"/>
      <c r="E135" s="13"/>
      <c r="F135" s="13"/>
      <c r="G135" s="13"/>
      <c r="H135" s="13"/>
      <c r="I135" s="19"/>
      <c r="J135" s="32"/>
      <c r="K135" s="32"/>
      <c r="L135" s="32"/>
      <c r="M135" s="15"/>
      <c r="N135" s="32">
        <f>SUM(N136:N142)</f>
        <v>1071.1</v>
      </c>
      <c r="O135" s="22"/>
      <c r="P135" s="22">
        <f t="shared" si="18"/>
        <v>1071.1</v>
      </c>
      <c r="Q135" s="32">
        <f t="shared" ref="Q135:V135" si="30">SUM(Q136:Q142)</f>
        <v>444.5</v>
      </c>
      <c r="R135" s="32">
        <f t="shared" si="30"/>
        <v>276.8</v>
      </c>
      <c r="S135" s="32">
        <f t="shared" si="30"/>
        <v>230.8</v>
      </c>
      <c r="T135" s="32">
        <f t="shared" si="30"/>
        <v>119</v>
      </c>
      <c r="U135" s="32">
        <f t="shared" si="30"/>
        <v>0</v>
      </c>
      <c r="V135" s="32">
        <f t="shared" si="30"/>
        <v>0</v>
      </c>
      <c r="W135" s="18"/>
      <c r="X135" s="18"/>
      <c r="Y135" s="16"/>
      <c r="Z135" s="18"/>
      <c r="AA135" s="18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</row>
    <row r="136" s="3" customFormat="1" ht="93.95" customHeight="1" spans="1:258">
      <c r="A136" s="13"/>
      <c r="B136" s="13" t="s">
        <v>407</v>
      </c>
      <c r="C136" s="13"/>
      <c r="D136" s="13"/>
      <c r="E136" s="19" t="s">
        <v>408</v>
      </c>
      <c r="F136" s="19"/>
      <c r="G136" s="19" t="s">
        <v>409</v>
      </c>
      <c r="H136" s="19"/>
      <c r="I136" s="19" t="s">
        <v>410</v>
      </c>
      <c r="J136" s="32" t="s">
        <v>292</v>
      </c>
      <c r="K136" s="32">
        <v>15</v>
      </c>
      <c r="L136" s="19" t="s">
        <v>128</v>
      </c>
      <c r="M136" s="15">
        <f t="shared" si="27"/>
        <v>0.3</v>
      </c>
      <c r="N136" s="32">
        <v>4.5</v>
      </c>
      <c r="O136" s="22" t="s">
        <v>90</v>
      </c>
      <c r="P136" s="22">
        <f t="shared" si="18"/>
        <v>4.5</v>
      </c>
      <c r="Q136" s="32"/>
      <c r="R136" s="32">
        <v>4.5</v>
      </c>
      <c r="S136" s="18"/>
      <c r="T136" s="18"/>
      <c r="U136" s="18"/>
      <c r="V136" s="18"/>
      <c r="W136" s="18" t="s">
        <v>411</v>
      </c>
      <c r="X136" s="18">
        <v>2020</v>
      </c>
      <c r="Y136" s="16" t="s">
        <v>412</v>
      </c>
      <c r="Z136" s="18" t="s">
        <v>212</v>
      </c>
      <c r="AA136" s="19" t="s">
        <v>96</v>
      </c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  <c r="IT136" s="9"/>
      <c r="IU136" s="9"/>
      <c r="IV136" s="9"/>
      <c r="IW136" s="9"/>
      <c r="IX136" s="9"/>
    </row>
    <row r="137" s="3" customFormat="1" ht="186.95" customHeight="1" spans="1:258">
      <c r="A137" s="13"/>
      <c r="B137" s="13" t="s">
        <v>413</v>
      </c>
      <c r="C137" s="13"/>
      <c r="D137" s="13"/>
      <c r="E137" s="19" t="s">
        <v>414</v>
      </c>
      <c r="F137" s="19"/>
      <c r="G137" s="19" t="s">
        <v>415</v>
      </c>
      <c r="H137" s="19"/>
      <c r="I137" s="19" t="s">
        <v>416</v>
      </c>
      <c r="J137" s="32" t="s">
        <v>292</v>
      </c>
      <c r="K137" s="32">
        <v>72</v>
      </c>
      <c r="L137" s="19" t="s">
        <v>128</v>
      </c>
      <c r="M137" s="15">
        <f t="shared" si="27"/>
        <v>0.2</v>
      </c>
      <c r="N137" s="32">
        <v>14.4</v>
      </c>
      <c r="O137" s="22" t="s">
        <v>90</v>
      </c>
      <c r="P137" s="22">
        <f t="shared" ref="P137:P200" si="31">N137</f>
        <v>14.4</v>
      </c>
      <c r="Q137" s="32"/>
      <c r="R137" s="32"/>
      <c r="S137" s="18">
        <v>14.4</v>
      </c>
      <c r="T137" s="18"/>
      <c r="U137" s="18"/>
      <c r="V137" s="18"/>
      <c r="W137" s="18" t="s">
        <v>417</v>
      </c>
      <c r="X137" s="18">
        <v>2020</v>
      </c>
      <c r="Y137" s="16" t="s">
        <v>418</v>
      </c>
      <c r="Z137" s="18" t="s">
        <v>204</v>
      </c>
      <c r="AA137" s="18" t="s">
        <v>419</v>
      </c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  <c r="IW137" s="9"/>
      <c r="IX137" s="9"/>
    </row>
    <row r="138" s="3" customFormat="1" ht="101.1" customHeight="1" spans="1:258">
      <c r="A138" s="13"/>
      <c r="B138" s="13" t="s">
        <v>420</v>
      </c>
      <c r="C138" s="13"/>
      <c r="D138" s="13"/>
      <c r="E138" s="19" t="s">
        <v>421</v>
      </c>
      <c r="F138" s="19"/>
      <c r="G138" s="19" t="s">
        <v>422</v>
      </c>
      <c r="H138" s="19"/>
      <c r="I138" s="19" t="s">
        <v>423</v>
      </c>
      <c r="J138" s="32" t="s">
        <v>292</v>
      </c>
      <c r="K138" s="32">
        <v>68</v>
      </c>
      <c r="L138" s="19" t="s">
        <v>128</v>
      </c>
      <c r="M138" s="15">
        <f t="shared" si="27"/>
        <v>0.4</v>
      </c>
      <c r="N138" s="32">
        <v>27.2</v>
      </c>
      <c r="O138" s="32" t="s">
        <v>103</v>
      </c>
      <c r="P138" s="22">
        <f t="shared" si="31"/>
        <v>27.2</v>
      </c>
      <c r="Q138" s="32"/>
      <c r="R138" s="32"/>
      <c r="S138" s="18"/>
      <c r="T138" s="18">
        <v>27.2</v>
      </c>
      <c r="U138" s="18"/>
      <c r="V138" s="18"/>
      <c r="W138" s="18" t="s">
        <v>424</v>
      </c>
      <c r="X138" s="18">
        <v>2020</v>
      </c>
      <c r="Y138" s="16" t="s">
        <v>425</v>
      </c>
      <c r="Z138" s="18" t="s">
        <v>204</v>
      </c>
      <c r="AA138" s="19" t="s">
        <v>96</v>
      </c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  <c r="IW138" s="9"/>
      <c r="IX138" s="9"/>
    </row>
    <row r="139" s="3" customFormat="1" ht="180.95" customHeight="1" spans="1:258">
      <c r="A139" s="13" t="s">
        <v>406</v>
      </c>
      <c r="B139" s="13" t="s">
        <v>426</v>
      </c>
      <c r="C139" s="13"/>
      <c r="D139" s="13"/>
      <c r="E139" s="19" t="s">
        <v>427</v>
      </c>
      <c r="F139" s="19"/>
      <c r="G139" s="19" t="s">
        <v>428</v>
      </c>
      <c r="H139" s="19"/>
      <c r="I139" s="19" t="s">
        <v>429</v>
      </c>
      <c r="J139" s="32" t="s">
        <v>292</v>
      </c>
      <c r="K139" s="32">
        <v>112</v>
      </c>
      <c r="L139" s="19" t="s">
        <v>128</v>
      </c>
      <c r="M139" s="15">
        <f t="shared" si="27"/>
        <v>0.2</v>
      </c>
      <c r="N139" s="32">
        <v>22.4</v>
      </c>
      <c r="O139" s="22" t="s">
        <v>90</v>
      </c>
      <c r="P139" s="22">
        <f t="shared" si="31"/>
        <v>22.4</v>
      </c>
      <c r="Q139" s="32"/>
      <c r="R139" s="32"/>
      <c r="S139" s="18">
        <v>22.4</v>
      </c>
      <c r="T139" s="18"/>
      <c r="U139" s="18"/>
      <c r="V139" s="18"/>
      <c r="W139" s="18" t="s">
        <v>430</v>
      </c>
      <c r="X139" s="18">
        <v>2020</v>
      </c>
      <c r="Y139" s="16" t="s">
        <v>431</v>
      </c>
      <c r="Z139" s="18" t="s">
        <v>432</v>
      </c>
      <c r="AA139" s="18" t="s">
        <v>419</v>
      </c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</row>
    <row r="140" s="3" customFormat="1" ht="234.95" customHeight="1" spans="1:258">
      <c r="A140" s="13"/>
      <c r="B140" s="13" t="s">
        <v>433</v>
      </c>
      <c r="C140" s="13"/>
      <c r="D140" s="13"/>
      <c r="E140" s="19" t="s">
        <v>434</v>
      </c>
      <c r="F140" s="19"/>
      <c r="G140" s="19" t="s">
        <v>435</v>
      </c>
      <c r="H140" s="19"/>
      <c r="I140" s="19" t="s">
        <v>436</v>
      </c>
      <c r="J140" s="32" t="s">
        <v>121</v>
      </c>
      <c r="K140" s="32">
        <v>1</v>
      </c>
      <c r="L140" s="19" t="s">
        <v>128</v>
      </c>
      <c r="M140" s="15">
        <f t="shared" si="27"/>
        <v>100</v>
      </c>
      <c r="N140" s="32">
        <v>100</v>
      </c>
      <c r="O140" s="22" t="s">
        <v>90</v>
      </c>
      <c r="P140" s="22">
        <f t="shared" si="31"/>
        <v>100</v>
      </c>
      <c r="Q140" s="32"/>
      <c r="R140" s="32">
        <v>50</v>
      </c>
      <c r="S140" s="18">
        <v>50</v>
      </c>
      <c r="T140" s="18"/>
      <c r="U140" s="18"/>
      <c r="V140" s="18"/>
      <c r="W140" s="18" t="s">
        <v>437</v>
      </c>
      <c r="X140" s="18">
        <v>2020</v>
      </c>
      <c r="Y140" s="16" t="s">
        <v>438</v>
      </c>
      <c r="Z140" s="18" t="s">
        <v>204</v>
      </c>
      <c r="AA140" s="19" t="s">
        <v>96</v>
      </c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</row>
    <row r="141" s="3" customFormat="1" ht="155.1" customHeight="1" spans="1:258">
      <c r="A141" s="13"/>
      <c r="B141" s="13" t="s">
        <v>439</v>
      </c>
      <c r="C141" s="13"/>
      <c r="D141" s="13"/>
      <c r="E141" s="19" t="s">
        <v>440</v>
      </c>
      <c r="F141" s="19"/>
      <c r="G141" s="19" t="s">
        <v>435</v>
      </c>
      <c r="H141" s="19"/>
      <c r="I141" s="19" t="s">
        <v>441</v>
      </c>
      <c r="J141" s="32" t="s">
        <v>292</v>
      </c>
      <c r="K141" s="32">
        <v>68</v>
      </c>
      <c r="L141" s="19" t="s">
        <v>128</v>
      </c>
      <c r="M141" s="15">
        <f t="shared" si="27"/>
        <v>0.2</v>
      </c>
      <c r="N141" s="32">
        <v>13.6</v>
      </c>
      <c r="O141" s="22" t="s">
        <v>90</v>
      </c>
      <c r="P141" s="22">
        <f t="shared" si="31"/>
        <v>13.6</v>
      </c>
      <c r="Q141" s="32"/>
      <c r="R141" s="32"/>
      <c r="S141" s="18">
        <v>13.6</v>
      </c>
      <c r="T141" s="18"/>
      <c r="U141" s="18"/>
      <c r="V141" s="18"/>
      <c r="W141" s="18" t="s">
        <v>442</v>
      </c>
      <c r="X141" s="18">
        <v>2020</v>
      </c>
      <c r="Y141" s="16" t="s">
        <v>443</v>
      </c>
      <c r="Z141" s="18" t="s">
        <v>204</v>
      </c>
      <c r="AA141" s="19" t="s">
        <v>96</v>
      </c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  <c r="IW141" s="9"/>
      <c r="IX141" s="9"/>
    </row>
    <row r="142" s="3" customFormat="1" ht="192" customHeight="1" spans="1:258">
      <c r="A142" s="41" t="s">
        <v>406</v>
      </c>
      <c r="B142" s="13" t="s">
        <v>444</v>
      </c>
      <c r="C142" s="13"/>
      <c r="D142" s="13"/>
      <c r="E142" s="19" t="s">
        <v>445</v>
      </c>
      <c r="F142" s="19"/>
      <c r="G142" s="19" t="s">
        <v>446</v>
      </c>
      <c r="H142" s="19"/>
      <c r="I142" s="19" t="s">
        <v>447</v>
      </c>
      <c r="J142" s="32" t="s">
        <v>292</v>
      </c>
      <c r="K142" s="32">
        <v>293</v>
      </c>
      <c r="L142" s="19" t="s">
        <v>128</v>
      </c>
      <c r="M142" s="15">
        <v>3</v>
      </c>
      <c r="N142" s="32">
        <v>889</v>
      </c>
      <c r="O142" s="22" t="s">
        <v>269</v>
      </c>
      <c r="P142" s="22">
        <f t="shared" si="31"/>
        <v>889</v>
      </c>
      <c r="Q142" s="32">
        <v>444.5</v>
      </c>
      <c r="R142" s="32">
        <v>222.3</v>
      </c>
      <c r="S142" s="18">
        <v>130.4</v>
      </c>
      <c r="T142" s="18">
        <v>91.8</v>
      </c>
      <c r="U142" s="18"/>
      <c r="V142" s="18"/>
      <c r="W142" s="18" t="s">
        <v>448</v>
      </c>
      <c r="X142" s="18">
        <v>2020</v>
      </c>
      <c r="Y142" s="16" t="s">
        <v>449</v>
      </c>
      <c r="Z142" s="18" t="s">
        <v>450</v>
      </c>
      <c r="AA142" s="18" t="s">
        <v>451</v>
      </c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  <c r="IT142" s="9"/>
      <c r="IU142" s="9"/>
      <c r="IV142" s="9"/>
      <c r="IW142" s="9"/>
      <c r="IX142" s="9"/>
    </row>
    <row r="143" s="3" customFormat="1" ht="39.95" customHeight="1" spans="1:258">
      <c r="A143" s="13" t="s">
        <v>452</v>
      </c>
      <c r="B143" s="13" t="s">
        <v>32</v>
      </c>
      <c r="C143" s="13"/>
      <c r="D143" s="13"/>
      <c r="E143" s="13"/>
      <c r="F143" s="13"/>
      <c r="G143" s="13"/>
      <c r="H143" s="13"/>
      <c r="I143" s="19"/>
      <c r="J143" s="32"/>
      <c r="K143" s="32"/>
      <c r="L143" s="32"/>
      <c r="M143" s="15"/>
      <c r="N143" s="32">
        <f>N144+N159+N206+N208</f>
        <v>3223.28</v>
      </c>
      <c r="O143" s="22"/>
      <c r="P143" s="22">
        <f t="shared" si="31"/>
        <v>3223.28</v>
      </c>
      <c r="Q143" s="32">
        <f t="shared" ref="Q143:V143" si="32">Q144+Q159+Q206+Q208</f>
        <v>575.6</v>
      </c>
      <c r="R143" s="32">
        <f t="shared" si="32"/>
        <v>216.9</v>
      </c>
      <c r="S143" s="32">
        <f t="shared" si="32"/>
        <v>951.3</v>
      </c>
      <c r="T143" s="32">
        <f t="shared" si="32"/>
        <v>813.48</v>
      </c>
      <c r="U143" s="32">
        <f t="shared" si="32"/>
        <v>652</v>
      </c>
      <c r="V143" s="32">
        <f t="shared" si="32"/>
        <v>14</v>
      </c>
      <c r="W143" s="18"/>
      <c r="X143" s="18"/>
      <c r="Y143" s="16"/>
      <c r="Z143" s="18"/>
      <c r="AA143" s="18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  <c r="IW143" s="9"/>
      <c r="IX143" s="9"/>
    </row>
    <row r="144" s="3" customFormat="1" ht="39.95" customHeight="1" spans="1:258">
      <c r="A144" s="13"/>
      <c r="B144" s="13" t="s">
        <v>453</v>
      </c>
      <c r="C144" s="13"/>
      <c r="D144" s="13"/>
      <c r="E144" s="13" t="s">
        <v>34</v>
      </c>
      <c r="F144" s="13"/>
      <c r="G144" s="13"/>
      <c r="H144" s="13"/>
      <c r="I144" s="19"/>
      <c r="J144" s="32"/>
      <c r="K144" s="32"/>
      <c r="L144" s="32"/>
      <c r="M144" s="15"/>
      <c r="N144" s="32">
        <f>N145+N148</f>
        <v>373.4</v>
      </c>
      <c r="O144" s="22"/>
      <c r="P144" s="22">
        <f t="shared" si="31"/>
        <v>373.4</v>
      </c>
      <c r="Q144" s="32">
        <f t="shared" ref="Q144:V144" si="33">Q145+Q148</f>
        <v>63.6</v>
      </c>
      <c r="R144" s="32">
        <f t="shared" si="33"/>
        <v>82.5</v>
      </c>
      <c r="S144" s="32">
        <f t="shared" si="33"/>
        <v>87.3</v>
      </c>
      <c r="T144" s="32">
        <f t="shared" si="33"/>
        <v>140</v>
      </c>
      <c r="U144" s="32">
        <f t="shared" si="33"/>
        <v>0</v>
      </c>
      <c r="V144" s="32">
        <f t="shared" si="33"/>
        <v>0</v>
      </c>
      <c r="W144" s="18"/>
      <c r="X144" s="18"/>
      <c r="Y144" s="16"/>
      <c r="Z144" s="18"/>
      <c r="AA144" s="18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</row>
    <row r="145" s="3" customFormat="1" ht="39.95" customHeight="1" spans="1:258">
      <c r="A145" s="13"/>
      <c r="B145" s="13"/>
      <c r="C145" s="13"/>
      <c r="D145" s="13"/>
      <c r="E145" s="19" t="s">
        <v>454</v>
      </c>
      <c r="F145" s="19"/>
      <c r="G145" s="13" t="s">
        <v>36</v>
      </c>
      <c r="H145" s="13"/>
      <c r="I145" s="19"/>
      <c r="J145" s="32"/>
      <c r="K145" s="32"/>
      <c r="L145" s="32"/>
      <c r="M145" s="15"/>
      <c r="N145" s="32">
        <f>N147+N146</f>
        <v>202.5</v>
      </c>
      <c r="O145" s="22"/>
      <c r="P145" s="22">
        <f t="shared" si="31"/>
        <v>202.5</v>
      </c>
      <c r="Q145" s="32">
        <f t="shared" ref="Q145:V145" si="34">Q147+Q146</f>
        <v>0</v>
      </c>
      <c r="R145" s="32">
        <f t="shared" si="34"/>
        <v>82.5</v>
      </c>
      <c r="S145" s="32">
        <f t="shared" si="34"/>
        <v>0</v>
      </c>
      <c r="T145" s="32">
        <f t="shared" si="34"/>
        <v>120</v>
      </c>
      <c r="U145" s="32">
        <f t="shared" si="34"/>
        <v>0</v>
      </c>
      <c r="V145" s="32">
        <f t="shared" si="34"/>
        <v>0</v>
      </c>
      <c r="W145" s="18"/>
      <c r="X145" s="18"/>
      <c r="Y145" s="16"/>
      <c r="Z145" s="18"/>
      <c r="AA145" s="18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  <c r="IT145" s="9"/>
      <c r="IU145" s="9"/>
      <c r="IV145" s="9"/>
      <c r="IW145" s="9"/>
      <c r="IX145" s="9"/>
    </row>
    <row r="146" s="4" customFormat="1" ht="134.1" customHeight="1" spans="1:258">
      <c r="A146" s="13"/>
      <c r="B146" s="13"/>
      <c r="C146" s="13"/>
      <c r="D146" s="13"/>
      <c r="E146" s="19"/>
      <c r="F146" s="19"/>
      <c r="G146" s="23" t="s">
        <v>114</v>
      </c>
      <c r="H146" s="23" t="s">
        <v>381</v>
      </c>
      <c r="I146" s="19" t="s">
        <v>455</v>
      </c>
      <c r="J146" s="32" t="s">
        <v>456</v>
      </c>
      <c r="K146" s="32">
        <v>3.525</v>
      </c>
      <c r="L146" s="32" t="s">
        <v>457</v>
      </c>
      <c r="M146" s="15" t="s">
        <v>458</v>
      </c>
      <c r="N146" s="32">
        <v>120</v>
      </c>
      <c r="O146" s="32" t="s">
        <v>103</v>
      </c>
      <c r="P146" s="22">
        <f t="shared" si="31"/>
        <v>120</v>
      </c>
      <c r="Q146" s="32"/>
      <c r="R146" s="32"/>
      <c r="S146" s="32"/>
      <c r="T146" s="32">
        <v>120</v>
      </c>
      <c r="U146" s="32"/>
      <c r="V146" s="32"/>
      <c r="W146" s="18" t="s">
        <v>459</v>
      </c>
      <c r="X146" s="18">
        <v>2020</v>
      </c>
      <c r="Y146" s="16" t="s">
        <v>460</v>
      </c>
      <c r="Z146" s="18" t="s">
        <v>461</v>
      </c>
      <c r="AA146" s="18" t="s">
        <v>124</v>
      </c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  <c r="IL146" s="42"/>
      <c r="IM146" s="42"/>
      <c r="IN146" s="42"/>
      <c r="IO146" s="42"/>
      <c r="IP146" s="42"/>
      <c r="IQ146" s="42"/>
      <c r="IR146" s="42"/>
      <c r="IS146" s="42"/>
      <c r="IT146" s="42"/>
      <c r="IU146" s="42"/>
      <c r="IV146" s="42"/>
      <c r="IW146" s="42"/>
      <c r="IX146" s="42"/>
    </row>
    <row r="147" s="3" customFormat="1" ht="39.95" customHeight="1" spans="1:258">
      <c r="A147" s="13"/>
      <c r="B147" s="13"/>
      <c r="C147" s="13"/>
      <c r="D147" s="13"/>
      <c r="E147" s="19"/>
      <c r="F147" s="19"/>
      <c r="G147" s="18" t="s">
        <v>316</v>
      </c>
      <c r="H147" s="18" t="s">
        <v>317</v>
      </c>
      <c r="I147" s="19" t="s">
        <v>462</v>
      </c>
      <c r="J147" s="32" t="s">
        <v>456</v>
      </c>
      <c r="K147" s="32">
        <v>2.171</v>
      </c>
      <c r="L147" s="32" t="s">
        <v>463</v>
      </c>
      <c r="M147" s="15" t="s">
        <v>464</v>
      </c>
      <c r="N147" s="32">
        <v>82.5</v>
      </c>
      <c r="O147" s="22" t="s">
        <v>90</v>
      </c>
      <c r="P147" s="22">
        <f t="shared" si="31"/>
        <v>82.5</v>
      </c>
      <c r="Q147" s="32"/>
      <c r="R147" s="32">
        <v>82.5</v>
      </c>
      <c r="S147" s="18"/>
      <c r="T147" s="18"/>
      <c r="U147" s="18"/>
      <c r="V147" s="18"/>
      <c r="W147" s="18" t="s">
        <v>465</v>
      </c>
      <c r="X147" s="18">
        <v>2020</v>
      </c>
      <c r="Y147" s="16" t="s">
        <v>466</v>
      </c>
      <c r="Z147" s="18" t="s">
        <v>461</v>
      </c>
      <c r="AA147" s="19" t="s">
        <v>96</v>
      </c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  <c r="IT147" s="9"/>
      <c r="IU147" s="9"/>
      <c r="IV147" s="9"/>
      <c r="IW147" s="9"/>
      <c r="IX147" s="9"/>
    </row>
    <row r="148" s="3" customFormat="1" ht="24" customHeight="1" spans="1:258">
      <c r="A148" s="13"/>
      <c r="B148" s="13"/>
      <c r="C148" s="13"/>
      <c r="D148" s="13"/>
      <c r="E148" s="19" t="s">
        <v>467</v>
      </c>
      <c r="F148" s="19"/>
      <c r="G148" s="18" t="s">
        <v>36</v>
      </c>
      <c r="H148" s="18"/>
      <c r="I148" s="19"/>
      <c r="J148" s="32"/>
      <c r="K148" s="32"/>
      <c r="L148" s="32"/>
      <c r="M148" s="15"/>
      <c r="N148" s="32">
        <f>SUM(N149:N158)</f>
        <v>170.9</v>
      </c>
      <c r="O148" s="22"/>
      <c r="P148" s="22">
        <f t="shared" si="31"/>
        <v>170.9</v>
      </c>
      <c r="Q148" s="32">
        <f t="shared" ref="Q148:V148" si="35">SUM(Q149:Q158)</f>
        <v>63.6</v>
      </c>
      <c r="R148" s="32">
        <f t="shared" si="35"/>
        <v>0</v>
      </c>
      <c r="S148" s="32">
        <f t="shared" si="35"/>
        <v>87.3</v>
      </c>
      <c r="T148" s="32">
        <f t="shared" si="35"/>
        <v>20</v>
      </c>
      <c r="U148" s="32">
        <f t="shared" si="35"/>
        <v>0</v>
      </c>
      <c r="V148" s="32">
        <f t="shared" si="35"/>
        <v>0</v>
      </c>
      <c r="W148" s="18"/>
      <c r="X148" s="18"/>
      <c r="Y148" s="16"/>
      <c r="Z148" s="18"/>
      <c r="AA148" s="18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/>
      <c r="IP148" s="9"/>
      <c r="IQ148" s="9"/>
      <c r="IR148" s="9"/>
      <c r="IS148" s="9"/>
      <c r="IT148" s="9"/>
      <c r="IU148" s="9"/>
      <c r="IV148" s="9"/>
      <c r="IW148" s="9"/>
      <c r="IX148" s="9"/>
    </row>
    <row r="149" s="3" customFormat="1" ht="69" customHeight="1" spans="1:258">
      <c r="A149" s="13"/>
      <c r="B149" s="13"/>
      <c r="C149" s="13"/>
      <c r="D149" s="13"/>
      <c r="E149" s="19"/>
      <c r="F149" s="19"/>
      <c r="G149" s="18" t="s">
        <v>468</v>
      </c>
      <c r="H149" s="18" t="s">
        <v>469</v>
      </c>
      <c r="I149" s="19" t="s">
        <v>470</v>
      </c>
      <c r="J149" s="32" t="s">
        <v>121</v>
      </c>
      <c r="K149" s="32">
        <v>1</v>
      </c>
      <c r="L149" s="32" t="s">
        <v>122</v>
      </c>
      <c r="M149" s="15">
        <f>N149/K149</f>
        <v>18.3</v>
      </c>
      <c r="N149" s="32">
        <v>18.3</v>
      </c>
      <c r="O149" s="22" t="s">
        <v>90</v>
      </c>
      <c r="P149" s="22">
        <f t="shared" si="31"/>
        <v>18.3</v>
      </c>
      <c r="Q149" s="32"/>
      <c r="R149" s="32"/>
      <c r="S149" s="18">
        <v>18.3</v>
      </c>
      <c r="T149" s="18"/>
      <c r="U149" s="18"/>
      <c r="V149" s="18"/>
      <c r="W149" s="18" t="s">
        <v>471</v>
      </c>
      <c r="X149" s="18">
        <v>2020</v>
      </c>
      <c r="Y149" s="16" t="s">
        <v>470</v>
      </c>
      <c r="Z149" s="18" t="s">
        <v>461</v>
      </c>
      <c r="AA149" s="19" t="s">
        <v>96</v>
      </c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  <c r="IT149" s="9"/>
      <c r="IU149" s="9"/>
      <c r="IV149" s="9"/>
      <c r="IW149" s="9"/>
      <c r="IX149" s="9"/>
    </row>
    <row r="150" s="3" customFormat="1" ht="68.1" customHeight="1" spans="1:258">
      <c r="A150" s="13" t="s">
        <v>452</v>
      </c>
      <c r="B150" s="13" t="s">
        <v>453</v>
      </c>
      <c r="C150" s="13"/>
      <c r="D150" s="13"/>
      <c r="E150" s="19" t="s">
        <v>467</v>
      </c>
      <c r="F150" s="19"/>
      <c r="G150" s="18" t="s">
        <v>111</v>
      </c>
      <c r="H150" s="18" t="s">
        <v>327</v>
      </c>
      <c r="I150" s="19" t="s">
        <v>472</v>
      </c>
      <c r="J150" s="32" t="s">
        <v>456</v>
      </c>
      <c r="K150" s="32">
        <v>0.6</v>
      </c>
      <c r="L150" s="32" t="s">
        <v>128</v>
      </c>
      <c r="M150" s="15" t="s">
        <v>473</v>
      </c>
      <c r="N150" s="32">
        <v>12</v>
      </c>
      <c r="O150" s="22" t="s">
        <v>90</v>
      </c>
      <c r="P150" s="22">
        <f t="shared" si="31"/>
        <v>12</v>
      </c>
      <c r="Q150" s="32"/>
      <c r="R150" s="32"/>
      <c r="S150" s="18">
        <v>12</v>
      </c>
      <c r="T150" s="18"/>
      <c r="U150" s="18"/>
      <c r="V150" s="18"/>
      <c r="W150" s="18" t="s">
        <v>474</v>
      </c>
      <c r="X150" s="18">
        <v>2020</v>
      </c>
      <c r="Y150" s="16" t="s">
        <v>475</v>
      </c>
      <c r="Z150" s="18" t="s">
        <v>461</v>
      </c>
      <c r="AA150" s="19" t="s">
        <v>96</v>
      </c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  <c r="IT150" s="9"/>
      <c r="IU150" s="9"/>
      <c r="IV150" s="9"/>
      <c r="IW150" s="9"/>
      <c r="IX150" s="9"/>
    </row>
    <row r="151" s="3" customFormat="1" ht="66" customHeight="1" spans="1:258">
      <c r="A151" s="13"/>
      <c r="B151" s="13"/>
      <c r="C151" s="13"/>
      <c r="D151" s="13"/>
      <c r="E151" s="19"/>
      <c r="F151" s="19"/>
      <c r="G151" s="18" t="s">
        <v>316</v>
      </c>
      <c r="H151" s="18" t="s">
        <v>317</v>
      </c>
      <c r="I151" s="19" t="s">
        <v>476</v>
      </c>
      <c r="J151" s="32" t="s">
        <v>456</v>
      </c>
      <c r="K151" s="32">
        <v>11.5</v>
      </c>
      <c r="L151" s="32" t="s">
        <v>128</v>
      </c>
      <c r="M151" s="15">
        <v>14</v>
      </c>
      <c r="N151" s="32">
        <v>14</v>
      </c>
      <c r="O151" s="22" t="s">
        <v>90</v>
      </c>
      <c r="P151" s="22">
        <f t="shared" si="31"/>
        <v>14</v>
      </c>
      <c r="Q151" s="32">
        <v>14</v>
      </c>
      <c r="R151" s="32"/>
      <c r="S151" s="18"/>
      <c r="T151" s="18"/>
      <c r="U151" s="18"/>
      <c r="V151" s="18"/>
      <c r="W151" s="18" t="s">
        <v>477</v>
      </c>
      <c r="X151" s="18">
        <v>2020</v>
      </c>
      <c r="Y151" s="16" t="s">
        <v>478</v>
      </c>
      <c r="Z151" s="18" t="s">
        <v>461</v>
      </c>
      <c r="AA151" s="19" t="s">
        <v>96</v>
      </c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  <c r="IT151" s="9"/>
      <c r="IU151" s="9"/>
      <c r="IV151" s="9"/>
      <c r="IW151" s="9"/>
      <c r="IX151" s="9"/>
    </row>
    <row r="152" s="3" customFormat="1" ht="69" customHeight="1" spans="1:258">
      <c r="A152" s="13"/>
      <c r="B152" s="13"/>
      <c r="C152" s="13"/>
      <c r="D152" s="13"/>
      <c r="E152" s="19"/>
      <c r="F152" s="19"/>
      <c r="G152" s="19" t="s">
        <v>159</v>
      </c>
      <c r="H152" s="19" t="s">
        <v>479</v>
      </c>
      <c r="I152" s="19" t="s">
        <v>480</v>
      </c>
      <c r="J152" s="32" t="s">
        <v>121</v>
      </c>
      <c r="K152" s="32">
        <v>1</v>
      </c>
      <c r="L152" s="32" t="s">
        <v>122</v>
      </c>
      <c r="M152" s="15">
        <f t="shared" si="27"/>
        <v>25.2</v>
      </c>
      <c r="N152" s="32">
        <v>25.2</v>
      </c>
      <c r="O152" s="22" t="s">
        <v>90</v>
      </c>
      <c r="P152" s="22">
        <f t="shared" si="31"/>
        <v>25.2</v>
      </c>
      <c r="Q152" s="32">
        <v>25.2</v>
      </c>
      <c r="R152" s="32"/>
      <c r="S152" s="18"/>
      <c r="T152" s="18"/>
      <c r="U152" s="18"/>
      <c r="V152" s="18"/>
      <c r="W152" s="18" t="s">
        <v>481</v>
      </c>
      <c r="X152" s="18">
        <v>2020</v>
      </c>
      <c r="Y152" s="16" t="s">
        <v>480</v>
      </c>
      <c r="Z152" s="18" t="s">
        <v>461</v>
      </c>
      <c r="AA152" s="19" t="s">
        <v>96</v>
      </c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  <c r="IW152" s="9"/>
      <c r="IX152" s="9"/>
    </row>
    <row r="153" s="3" customFormat="1" ht="95.1" customHeight="1" spans="1:258">
      <c r="A153" s="13"/>
      <c r="B153" s="13"/>
      <c r="C153" s="13"/>
      <c r="D153" s="13"/>
      <c r="E153" s="19"/>
      <c r="F153" s="19"/>
      <c r="G153" s="18" t="s">
        <v>91</v>
      </c>
      <c r="H153" s="18" t="s">
        <v>482</v>
      </c>
      <c r="I153" s="19" t="s">
        <v>483</v>
      </c>
      <c r="J153" s="18" t="s">
        <v>484</v>
      </c>
      <c r="K153" s="32">
        <v>600</v>
      </c>
      <c r="L153" s="32" t="s">
        <v>122</v>
      </c>
      <c r="M153" s="15" t="s">
        <v>485</v>
      </c>
      <c r="N153" s="19">
        <v>20</v>
      </c>
      <c r="O153" s="19" t="s">
        <v>103</v>
      </c>
      <c r="P153" s="22">
        <f t="shared" si="31"/>
        <v>20</v>
      </c>
      <c r="Q153" s="18"/>
      <c r="R153" s="18"/>
      <c r="S153" s="18"/>
      <c r="T153" s="32">
        <v>20</v>
      </c>
      <c r="U153" s="18"/>
      <c r="V153" s="18"/>
      <c r="W153" s="18" t="s">
        <v>486</v>
      </c>
      <c r="X153" s="18">
        <v>2020</v>
      </c>
      <c r="Y153" s="16" t="s">
        <v>487</v>
      </c>
      <c r="Z153" s="18" t="s">
        <v>461</v>
      </c>
      <c r="AA153" s="18" t="s">
        <v>124</v>
      </c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  <c r="IT153" s="9"/>
      <c r="IU153" s="9"/>
      <c r="IV153" s="9"/>
      <c r="IW153" s="9"/>
      <c r="IX153" s="9"/>
    </row>
    <row r="154" s="3" customFormat="1" ht="62.1" customHeight="1" spans="1:258">
      <c r="A154" s="13"/>
      <c r="B154" s="13"/>
      <c r="C154" s="13"/>
      <c r="D154" s="13"/>
      <c r="E154" s="19"/>
      <c r="F154" s="19"/>
      <c r="G154" s="19" t="s">
        <v>163</v>
      </c>
      <c r="H154" s="23" t="s">
        <v>370</v>
      </c>
      <c r="I154" s="19" t="s">
        <v>488</v>
      </c>
      <c r="J154" s="32" t="s">
        <v>121</v>
      </c>
      <c r="K154" s="32">
        <v>1</v>
      </c>
      <c r="L154" s="32" t="s">
        <v>128</v>
      </c>
      <c r="M154" s="15">
        <f t="shared" si="27"/>
        <v>12.6</v>
      </c>
      <c r="N154" s="32">
        <v>12.6</v>
      </c>
      <c r="O154" s="22" t="s">
        <v>90</v>
      </c>
      <c r="P154" s="22">
        <f t="shared" si="31"/>
        <v>12.6</v>
      </c>
      <c r="Q154" s="32">
        <v>12.6</v>
      </c>
      <c r="R154" s="32"/>
      <c r="S154" s="18"/>
      <c r="T154" s="18"/>
      <c r="U154" s="18"/>
      <c r="V154" s="18"/>
      <c r="W154" s="18" t="s">
        <v>489</v>
      </c>
      <c r="X154" s="18">
        <v>2020</v>
      </c>
      <c r="Y154" s="19" t="s">
        <v>488</v>
      </c>
      <c r="Z154" s="18" t="s">
        <v>461</v>
      </c>
      <c r="AA154" s="19" t="s">
        <v>96</v>
      </c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  <c r="IT154" s="9"/>
      <c r="IU154" s="9"/>
      <c r="IV154" s="9"/>
      <c r="IW154" s="9"/>
      <c r="IX154" s="9"/>
    </row>
    <row r="155" s="3" customFormat="1" ht="39.95" customHeight="1" spans="1:258">
      <c r="A155" s="13"/>
      <c r="B155" s="13"/>
      <c r="C155" s="13"/>
      <c r="D155" s="13"/>
      <c r="E155" s="19"/>
      <c r="F155" s="19"/>
      <c r="G155" s="19" t="s">
        <v>163</v>
      </c>
      <c r="H155" s="18" t="s">
        <v>490</v>
      </c>
      <c r="I155" s="18" t="s">
        <v>491</v>
      </c>
      <c r="J155" s="32" t="s">
        <v>121</v>
      </c>
      <c r="K155" s="32">
        <v>1</v>
      </c>
      <c r="L155" s="32" t="s">
        <v>128</v>
      </c>
      <c r="M155" s="15">
        <f t="shared" si="27"/>
        <v>30</v>
      </c>
      <c r="N155" s="32">
        <v>30</v>
      </c>
      <c r="O155" s="22" t="s">
        <v>90</v>
      </c>
      <c r="P155" s="22">
        <f t="shared" si="31"/>
        <v>30</v>
      </c>
      <c r="Q155" s="32"/>
      <c r="R155" s="32"/>
      <c r="S155" s="18">
        <v>30</v>
      </c>
      <c r="T155" s="18"/>
      <c r="U155" s="18"/>
      <c r="V155" s="18"/>
      <c r="W155" s="18" t="s">
        <v>492</v>
      </c>
      <c r="X155" s="18">
        <v>2020</v>
      </c>
      <c r="Y155" s="18" t="s">
        <v>491</v>
      </c>
      <c r="Z155" s="18" t="s">
        <v>461</v>
      </c>
      <c r="AA155" s="19" t="s">
        <v>96</v>
      </c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  <c r="IU155" s="9"/>
      <c r="IV155" s="9"/>
      <c r="IW155" s="9"/>
      <c r="IX155" s="9"/>
    </row>
    <row r="156" s="3" customFormat="1" ht="69.95" customHeight="1" spans="1:258">
      <c r="A156" s="13"/>
      <c r="B156" s="13"/>
      <c r="C156" s="13"/>
      <c r="D156" s="13"/>
      <c r="E156" s="19"/>
      <c r="F156" s="19"/>
      <c r="G156" s="18" t="s">
        <v>91</v>
      </c>
      <c r="H156" s="18" t="s">
        <v>493</v>
      </c>
      <c r="I156" s="18" t="s">
        <v>494</v>
      </c>
      <c r="J156" s="32" t="s">
        <v>121</v>
      </c>
      <c r="K156" s="32">
        <v>1</v>
      </c>
      <c r="L156" s="32" t="s">
        <v>128</v>
      </c>
      <c r="M156" s="15">
        <f t="shared" si="27"/>
        <v>13</v>
      </c>
      <c r="N156" s="18">
        <v>13</v>
      </c>
      <c r="O156" s="22" t="s">
        <v>90</v>
      </c>
      <c r="P156" s="22">
        <f t="shared" si="31"/>
        <v>13</v>
      </c>
      <c r="Q156" s="18"/>
      <c r="R156" s="32"/>
      <c r="S156" s="18">
        <v>13</v>
      </c>
      <c r="T156" s="18"/>
      <c r="U156" s="18"/>
      <c r="V156" s="18"/>
      <c r="W156" s="18" t="s">
        <v>495</v>
      </c>
      <c r="X156" s="18">
        <v>2020</v>
      </c>
      <c r="Y156" s="18" t="s">
        <v>494</v>
      </c>
      <c r="Z156" s="18" t="s">
        <v>461</v>
      </c>
      <c r="AA156" s="19" t="s">
        <v>96</v>
      </c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  <c r="IU156" s="9"/>
      <c r="IV156" s="9"/>
      <c r="IW156" s="9"/>
      <c r="IX156" s="9"/>
    </row>
    <row r="157" s="3" customFormat="1" ht="72.95" customHeight="1" spans="1:258">
      <c r="A157" s="13"/>
      <c r="B157" s="13"/>
      <c r="C157" s="13"/>
      <c r="D157" s="13"/>
      <c r="E157" s="19"/>
      <c r="F157" s="19"/>
      <c r="G157" s="18" t="s">
        <v>91</v>
      </c>
      <c r="H157" s="18" t="s">
        <v>496</v>
      </c>
      <c r="I157" s="18" t="s">
        <v>497</v>
      </c>
      <c r="J157" s="32" t="s">
        <v>121</v>
      </c>
      <c r="K157" s="32">
        <v>1</v>
      </c>
      <c r="L157" s="32" t="s">
        <v>128</v>
      </c>
      <c r="M157" s="15">
        <f t="shared" si="27"/>
        <v>14</v>
      </c>
      <c r="N157" s="18">
        <v>14</v>
      </c>
      <c r="O157" s="22" t="s">
        <v>90</v>
      </c>
      <c r="P157" s="22">
        <f t="shared" si="31"/>
        <v>14</v>
      </c>
      <c r="Q157" s="18"/>
      <c r="R157" s="32"/>
      <c r="S157" s="18">
        <v>14</v>
      </c>
      <c r="T157" s="18"/>
      <c r="U157" s="18"/>
      <c r="V157" s="18"/>
      <c r="W157" s="18" t="s">
        <v>495</v>
      </c>
      <c r="X157" s="18">
        <v>2020</v>
      </c>
      <c r="Y157" s="18" t="s">
        <v>497</v>
      </c>
      <c r="Z157" s="18" t="s">
        <v>461</v>
      </c>
      <c r="AA157" s="19" t="s">
        <v>96</v>
      </c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  <c r="IW157" s="9"/>
      <c r="IX157" s="9"/>
    </row>
    <row r="158" s="3" customFormat="1" ht="60.95" customHeight="1" spans="1:258">
      <c r="A158" s="13"/>
      <c r="B158" s="13"/>
      <c r="C158" s="13"/>
      <c r="D158" s="13"/>
      <c r="E158" s="19"/>
      <c r="F158" s="19"/>
      <c r="G158" s="18" t="s">
        <v>91</v>
      </c>
      <c r="H158" s="18" t="s">
        <v>498</v>
      </c>
      <c r="I158" s="18" t="s">
        <v>499</v>
      </c>
      <c r="J158" s="32" t="s">
        <v>121</v>
      </c>
      <c r="K158" s="32">
        <v>1</v>
      </c>
      <c r="L158" s="32" t="s">
        <v>128</v>
      </c>
      <c r="M158" s="15">
        <f t="shared" si="27"/>
        <v>11.8</v>
      </c>
      <c r="N158" s="18">
        <v>11.8</v>
      </c>
      <c r="O158" s="22" t="s">
        <v>90</v>
      </c>
      <c r="P158" s="22">
        <f t="shared" si="31"/>
        <v>11.8</v>
      </c>
      <c r="Q158" s="18">
        <v>11.8</v>
      </c>
      <c r="R158" s="32"/>
      <c r="S158" s="18"/>
      <c r="T158" s="18"/>
      <c r="U158" s="18"/>
      <c r="V158" s="18"/>
      <c r="W158" s="18" t="s">
        <v>495</v>
      </c>
      <c r="X158" s="18">
        <v>2020</v>
      </c>
      <c r="Y158" s="18" t="s">
        <v>499</v>
      </c>
      <c r="Z158" s="18" t="s">
        <v>461</v>
      </c>
      <c r="AA158" s="19" t="s">
        <v>96</v>
      </c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  <c r="IT158" s="9"/>
      <c r="IU158" s="9"/>
      <c r="IV158" s="9"/>
      <c r="IW158" s="9"/>
      <c r="IX158" s="9"/>
    </row>
    <row r="159" s="3" customFormat="1" ht="39.95" customHeight="1" spans="1:258">
      <c r="A159" s="13" t="s">
        <v>452</v>
      </c>
      <c r="B159" s="13" t="s">
        <v>500</v>
      </c>
      <c r="C159" s="13"/>
      <c r="D159" s="13"/>
      <c r="E159" s="19" t="s">
        <v>34</v>
      </c>
      <c r="F159" s="19"/>
      <c r="G159" s="19"/>
      <c r="H159" s="19"/>
      <c r="I159" s="18"/>
      <c r="J159" s="32"/>
      <c r="K159" s="32"/>
      <c r="L159" s="32"/>
      <c r="M159" s="15"/>
      <c r="N159" s="18">
        <f>N160+N191+N195+N199+N204</f>
        <v>2639.88</v>
      </c>
      <c r="O159" s="22"/>
      <c r="P159" s="22">
        <f t="shared" si="31"/>
        <v>2639.88</v>
      </c>
      <c r="Q159" s="18">
        <f t="shared" ref="Q159:V159" si="36">Q160+Q191+Q195+Q199+Q204</f>
        <v>512</v>
      </c>
      <c r="R159" s="18">
        <f t="shared" si="36"/>
        <v>134.4</v>
      </c>
      <c r="S159" s="18">
        <f t="shared" si="36"/>
        <v>864</v>
      </c>
      <c r="T159" s="18">
        <f t="shared" si="36"/>
        <v>463.48</v>
      </c>
      <c r="U159" s="18">
        <f t="shared" si="36"/>
        <v>652</v>
      </c>
      <c r="V159" s="18">
        <f t="shared" si="36"/>
        <v>14</v>
      </c>
      <c r="W159" s="18"/>
      <c r="X159" s="18"/>
      <c r="Y159" s="16"/>
      <c r="Z159" s="18"/>
      <c r="AA159" s="18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  <c r="IT159" s="9"/>
      <c r="IU159" s="9"/>
      <c r="IV159" s="9"/>
      <c r="IW159" s="9"/>
      <c r="IX159" s="9"/>
    </row>
    <row r="160" s="3" customFormat="1" ht="39.95" customHeight="1" spans="1:258">
      <c r="A160" s="13"/>
      <c r="B160" s="13"/>
      <c r="C160" s="13"/>
      <c r="D160" s="13"/>
      <c r="E160" s="19" t="s">
        <v>501</v>
      </c>
      <c r="F160" s="19"/>
      <c r="G160" s="18" t="s">
        <v>36</v>
      </c>
      <c r="H160" s="18"/>
      <c r="I160" s="18"/>
      <c r="J160" s="32"/>
      <c r="K160" s="32"/>
      <c r="L160" s="32"/>
      <c r="M160" s="15"/>
      <c r="N160" s="18">
        <f>SUM(N161:N190)</f>
        <v>2253.48</v>
      </c>
      <c r="O160" s="22"/>
      <c r="P160" s="22">
        <f t="shared" si="31"/>
        <v>2253.48</v>
      </c>
      <c r="Q160" s="18">
        <f t="shared" ref="Q160:V160" si="37">SUM(Q161:Q190)</f>
        <v>407</v>
      </c>
      <c r="R160" s="18">
        <f t="shared" si="37"/>
        <v>106.4</v>
      </c>
      <c r="S160" s="18">
        <f t="shared" si="37"/>
        <v>818</v>
      </c>
      <c r="T160" s="18">
        <f t="shared" si="37"/>
        <v>463.48</v>
      </c>
      <c r="U160" s="18">
        <f t="shared" si="37"/>
        <v>458.6</v>
      </c>
      <c r="V160" s="18">
        <f t="shared" si="37"/>
        <v>0</v>
      </c>
      <c r="W160" s="18"/>
      <c r="X160" s="18"/>
      <c r="Y160" s="16"/>
      <c r="Z160" s="18"/>
      <c r="AA160" s="18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  <c r="IW160" s="9"/>
      <c r="IX160" s="9"/>
    </row>
    <row r="161" s="3" customFormat="1" ht="65.1" customHeight="1" spans="1:258">
      <c r="A161" s="13"/>
      <c r="B161" s="13"/>
      <c r="C161" s="13"/>
      <c r="D161" s="13"/>
      <c r="E161" s="19"/>
      <c r="F161" s="19"/>
      <c r="G161" s="18" t="s">
        <v>98</v>
      </c>
      <c r="H161" s="18" t="s">
        <v>341</v>
      </c>
      <c r="I161" s="19" t="s">
        <v>502</v>
      </c>
      <c r="J161" s="18" t="s">
        <v>456</v>
      </c>
      <c r="K161" s="18">
        <v>5.6</v>
      </c>
      <c r="L161" s="18" t="s">
        <v>503</v>
      </c>
      <c r="M161" s="15" t="s">
        <v>504</v>
      </c>
      <c r="N161" s="18">
        <v>196</v>
      </c>
      <c r="O161" s="22" t="s">
        <v>90</v>
      </c>
      <c r="P161" s="22">
        <f t="shared" si="31"/>
        <v>196</v>
      </c>
      <c r="Q161" s="18">
        <v>196</v>
      </c>
      <c r="R161" s="32"/>
      <c r="S161" s="18"/>
      <c r="T161" s="18"/>
      <c r="U161" s="18"/>
      <c r="V161" s="18"/>
      <c r="W161" s="18" t="s">
        <v>505</v>
      </c>
      <c r="X161" s="18">
        <v>2020</v>
      </c>
      <c r="Y161" s="19" t="s">
        <v>502</v>
      </c>
      <c r="Z161" s="18" t="s">
        <v>461</v>
      </c>
      <c r="AA161" s="19" t="s">
        <v>96</v>
      </c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  <c r="IW161" s="9"/>
      <c r="IX161" s="9"/>
    </row>
    <row r="162" s="3" customFormat="1" ht="65.1" customHeight="1" spans="1:258">
      <c r="A162" s="13"/>
      <c r="B162" s="13"/>
      <c r="C162" s="13"/>
      <c r="D162" s="13"/>
      <c r="E162" s="19"/>
      <c r="F162" s="19"/>
      <c r="G162" s="18" t="s">
        <v>111</v>
      </c>
      <c r="H162" s="18" t="s">
        <v>327</v>
      </c>
      <c r="I162" s="19" t="s">
        <v>506</v>
      </c>
      <c r="J162" s="18" t="s">
        <v>456</v>
      </c>
      <c r="K162" s="18">
        <v>3</v>
      </c>
      <c r="L162" s="18" t="s">
        <v>503</v>
      </c>
      <c r="M162" s="15" t="s">
        <v>507</v>
      </c>
      <c r="N162" s="18">
        <v>90</v>
      </c>
      <c r="O162" s="22" t="s">
        <v>90</v>
      </c>
      <c r="P162" s="22">
        <f t="shared" si="31"/>
        <v>90</v>
      </c>
      <c r="Q162" s="18"/>
      <c r="R162" s="32">
        <v>90</v>
      </c>
      <c r="S162" s="18"/>
      <c r="T162" s="18"/>
      <c r="U162" s="18"/>
      <c r="V162" s="18"/>
      <c r="W162" s="18" t="s">
        <v>508</v>
      </c>
      <c r="X162" s="18">
        <v>2020</v>
      </c>
      <c r="Y162" s="19" t="s">
        <v>506</v>
      </c>
      <c r="Z162" s="18" t="s">
        <v>461</v>
      </c>
      <c r="AA162" s="19" t="s">
        <v>96</v>
      </c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  <c r="IT162" s="9"/>
      <c r="IU162" s="9"/>
      <c r="IV162" s="9"/>
      <c r="IW162" s="9"/>
      <c r="IX162" s="9"/>
    </row>
    <row r="163" s="3" customFormat="1" ht="65.1" customHeight="1" spans="1:258">
      <c r="A163" s="13"/>
      <c r="B163" s="13"/>
      <c r="C163" s="13"/>
      <c r="D163" s="13"/>
      <c r="E163" s="19"/>
      <c r="F163" s="19"/>
      <c r="G163" s="18" t="s">
        <v>114</v>
      </c>
      <c r="H163" s="18" t="s">
        <v>509</v>
      </c>
      <c r="I163" s="19" t="s">
        <v>510</v>
      </c>
      <c r="J163" s="18" t="s">
        <v>456</v>
      </c>
      <c r="K163" s="18">
        <v>5</v>
      </c>
      <c r="L163" s="18" t="s">
        <v>463</v>
      </c>
      <c r="M163" s="15" t="s">
        <v>504</v>
      </c>
      <c r="N163" s="18">
        <v>175</v>
      </c>
      <c r="O163" s="22" t="s">
        <v>90</v>
      </c>
      <c r="P163" s="22">
        <f t="shared" si="31"/>
        <v>175</v>
      </c>
      <c r="Q163" s="32">
        <v>175</v>
      </c>
      <c r="R163" s="32"/>
      <c r="S163" s="18"/>
      <c r="T163" s="18"/>
      <c r="U163" s="18"/>
      <c r="V163" s="18"/>
      <c r="W163" s="18" t="s">
        <v>511</v>
      </c>
      <c r="X163" s="18">
        <v>2020</v>
      </c>
      <c r="Y163" s="19" t="s">
        <v>512</v>
      </c>
      <c r="Z163" s="18" t="s">
        <v>461</v>
      </c>
      <c r="AA163" s="19" t="s">
        <v>96</v>
      </c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  <c r="IW163" s="9"/>
      <c r="IX163" s="9"/>
    </row>
    <row r="164" s="3" customFormat="1" ht="65.1" customHeight="1" spans="1:258">
      <c r="A164" s="13"/>
      <c r="B164" s="13"/>
      <c r="C164" s="13"/>
      <c r="D164" s="13"/>
      <c r="E164" s="19"/>
      <c r="F164" s="19"/>
      <c r="G164" s="18" t="s">
        <v>316</v>
      </c>
      <c r="H164" s="18" t="s">
        <v>317</v>
      </c>
      <c r="I164" s="18" t="s">
        <v>513</v>
      </c>
      <c r="J164" s="18" t="s">
        <v>456</v>
      </c>
      <c r="K164" s="18">
        <v>2.6</v>
      </c>
      <c r="L164" s="18" t="s">
        <v>463</v>
      </c>
      <c r="M164" s="15" t="s">
        <v>464</v>
      </c>
      <c r="N164" s="18">
        <v>100</v>
      </c>
      <c r="O164" s="32" t="s">
        <v>293</v>
      </c>
      <c r="P164" s="22">
        <f t="shared" si="31"/>
        <v>100</v>
      </c>
      <c r="Q164" s="18"/>
      <c r="R164" s="32"/>
      <c r="S164" s="18"/>
      <c r="T164" s="18"/>
      <c r="U164" s="18">
        <v>100</v>
      </c>
      <c r="V164" s="18"/>
      <c r="W164" s="18" t="s">
        <v>514</v>
      </c>
      <c r="X164" s="18">
        <v>2020</v>
      </c>
      <c r="Y164" s="18" t="s">
        <v>515</v>
      </c>
      <c r="Z164" s="18" t="s">
        <v>461</v>
      </c>
      <c r="AA164" s="18" t="s">
        <v>323</v>
      </c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  <c r="IW164" s="9"/>
      <c r="IX164" s="9"/>
    </row>
    <row r="165" s="3" customFormat="1" ht="65.1" customHeight="1" spans="1:258">
      <c r="A165" s="13"/>
      <c r="B165" s="13"/>
      <c r="C165" s="13"/>
      <c r="D165" s="13"/>
      <c r="E165" s="19"/>
      <c r="F165" s="19"/>
      <c r="G165" s="18" t="s">
        <v>316</v>
      </c>
      <c r="H165" s="18" t="s">
        <v>516</v>
      </c>
      <c r="I165" s="18" t="s">
        <v>517</v>
      </c>
      <c r="J165" s="18" t="s">
        <v>456</v>
      </c>
      <c r="K165" s="18">
        <v>1.2</v>
      </c>
      <c r="L165" s="18" t="s">
        <v>503</v>
      </c>
      <c r="M165" s="15" t="s">
        <v>507</v>
      </c>
      <c r="N165" s="18">
        <v>36</v>
      </c>
      <c r="O165" s="22" t="s">
        <v>90</v>
      </c>
      <c r="P165" s="22">
        <f t="shared" si="31"/>
        <v>36</v>
      </c>
      <c r="Q165" s="18">
        <v>36</v>
      </c>
      <c r="R165" s="32"/>
      <c r="S165" s="18"/>
      <c r="T165" s="18"/>
      <c r="U165" s="18"/>
      <c r="V165" s="18"/>
      <c r="W165" s="18" t="s">
        <v>514</v>
      </c>
      <c r="X165" s="18">
        <v>2020</v>
      </c>
      <c r="Y165" s="18" t="s">
        <v>518</v>
      </c>
      <c r="Z165" s="18" t="s">
        <v>461</v>
      </c>
      <c r="AA165" s="19" t="s">
        <v>96</v>
      </c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</row>
    <row r="166" s="3" customFormat="1" ht="65.1" customHeight="1" spans="1:258">
      <c r="A166" s="13"/>
      <c r="B166" s="13"/>
      <c r="C166" s="13"/>
      <c r="D166" s="13"/>
      <c r="E166" s="19"/>
      <c r="F166" s="19"/>
      <c r="G166" s="18" t="s">
        <v>316</v>
      </c>
      <c r="H166" s="18" t="s">
        <v>519</v>
      </c>
      <c r="I166" s="18" t="s">
        <v>520</v>
      </c>
      <c r="J166" s="18" t="s">
        <v>456</v>
      </c>
      <c r="K166" s="18">
        <v>4.1</v>
      </c>
      <c r="L166" s="18" t="s">
        <v>463</v>
      </c>
      <c r="M166" s="15" t="s">
        <v>504</v>
      </c>
      <c r="N166" s="32">
        <v>143.5</v>
      </c>
      <c r="O166" s="22" t="s">
        <v>90</v>
      </c>
      <c r="P166" s="22">
        <f t="shared" si="31"/>
        <v>143.5</v>
      </c>
      <c r="Q166" s="19"/>
      <c r="R166" s="32"/>
      <c r="S166" s="18">
        <v>143.5</v>
      </c>
      <c r="T166" s="18"/>
      <c r="U166" s="18"/>
      <c r="V166" s="18"/>
      <c r="W166" s="18" t="s">
        <v>514</v>
      </c>
      <c r="X166" s="18">
        <v>2020</v>
      </c>
      <c r="Y166" s="18" t="s">
        <v>520</v>
      </c>
      <c r="Z166" s="18" t="s">
        <v>461</v>
      </c>
      <c r="AA166" s="19" t="s">
        <v>96</v>
      </c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  <c r="IT166" s="9"/>
      <c r="IU166" s="9"/>
      <c r="IV166" s="9"/>
      <c r="IW166" s="9"/>
      <c r="IX166" s="9"/>
    </row>
    <row r="167" s="3" customFormat="1" ht="39.95" customHeight="1" spans="1:257">
      <c r="A167" s="13"/>
      <c r="B167" s="13"/>
      <c r="C167" s="13"/>
      <c r="D167" s="13"/>
      <c r="E167" s="19"/>
      <c r="F167" s="19"/>
      <c r="G167" s="18" t="s">
        <v>316</v>
      </c>
      <c r="H167" s="18" t="s">
        <v>516</v>
      </c>
      <c r="I167" s="18" t="s">
        <v>521</v>
      </c>
      <c r="J167" s="18" t="s">
        <v>456</v>
      </c>
      <c r="K167" s="32">
        <v>1.3</v>
      </c>
      <c r="L167" s="18" t="s">
        <v>503</v>
      </c>
      <c r="M167" s="15" t="s">
        <v>507</v>
      </c>
      <c r="N167" s="19">
        <v>39</v>
      </c>
      <c r="O167" s="19" t="s">
        <v>103</v>
      </c>
      <c r="P167" s="22">
        <f t="shared" si="31"/>
        <v>39</v>
      </c>
      <c r="Q167" s="18"/>
      <c r="R167" s="18"/>
      <c r="S167" s="18"/>
      <c r="T167" s="32">
        <v>39</v>
      </c>
      <c r="U167" s="18"/>
      <c r="V167" s="18"/>
      <c r="W167" s="18" t="s">
        <v>522</v>
      </c>
      <c r="X167" s="18">
        <v>2020</v>
      </c>
      <c r="Y167" s="18" t="s">
        <v>523</v>
      </c>
      <c r="Z167" s="18" t="s">
        <v>461</v>
      </c>
      <c r="AA167" s="22" t="s">
        <v>355</v>
      </c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  <c r="IT167" s="9"/>
      <c r="IU167" s="9"/>
      <c r="IV167" s="9"/>
      <c r="IW167" s="9"/>
    </row>
    <row r="168" s="3" customFormat="1" ht="39.95" customHeight="1" spans="1:257">
      <c r="A168" s="13"/>
      <c r="B168" s="13"/>
      <c r="C168" s="13"/>
      <c r="D168" s="13"/>
      <c r="E168" s="19"/>
      <c r="F168" s="19"/>
      <c r="G168" s="18" t="s">
        <v>111</v>
      </c>
      <c r="H168" s="18" t="s">
        <v>330</v>
      </c>
      <c r="I168" s="18" t="s">
        <v>524</v>
      </c>
      <c r="J168" s="18" t="s">
        <v>456</v>
      </c>
      <c r="K168" s="32">
        <v>3</v>
      </c>
      <c r="L168" s="18" t="s">
        <v>503</v>
      </c>
      <c r="M168" s="15" t="s">
        <v>507</v>
      </c>
      <c r="N168" s="19">
        <v>90</v>
      </c>
      <c r="O168" s="19" t="s">
        <v>103</v>
      </c>
      <c r="P168" s="22">
        <f t="shared" si="31"/>
        <v>90</v>
      </c>
      <c r="Q168" s="18"/>
      <c r="R168" s="18"/>
      <c r="S168" s="18"/>
      <c r="T168" s="32">
        <v>90</v>
      </c>
      <c r="U168" s="18"/>
      <c r="V168" s="18"/>
      <c r="W168" s="18" t="s">
        <v>358</v>
      </c>
      <c r="X168" s="18">
        <v>2020</v>
      </c>
      <c r="Y168" s="18" t="s">
        <v>525</v>
      </c>
      <c r="Z168" s="18" t="s">
        <v>461</v>
      </c>
      <c r="AA168" s="22" t="s">
        <v>355</v>
      </c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  <c r="IT168" s="9"/>
      <c r="IU168" s="9"/>
      <c r="IV168" s="9"/>
      <c r="IW168" s="9"/>
    </row>
    <row r="169" s="3" customFormat="1" ht="39.95" customHeight="1" spans="1:257">
      <c r="A169" s="13"/>
      <c r="B169" s="13"/>
      <c r="C169" s="13"/>
      <c r="D169" s="13"/>
      <c r="E169" s="19"/>
      <c r="F169" s="19"/>
      <c r="G169" s="18" t="s">
        <v>111</v>
      </c>
      <c r="H169" s="18" t="s">
        <v>526</v>
      </c>
      <c r="I169" s="18" t="s">
        <v>527</v>
      </c>
      <c r="J169" s="18">
        <v>1</v>
      </c>
      <c r="K169" s="32">
        <v>1</v>
      </c>
      <c r="L169" s="32" t="s">
        <v>128</v>
      </c>
      <c r="M169" s="15">
        <v>14</v>
      </c>
      <c r="N169" s="19">
        <v>14</v>
      </c>
      <c r="O169" s="19" t="s">
        <v>103</v>
      </c>
      <c r="P169" s="22">
        <f t="shared" si="31"/>
        <v>14</v>
      </c>
      <c r="Q169" s="18"/>
      <c r="R169" s="18"/>
      <c r="S169" s="18"/>
      <c r="T169" s="32">
        <v>14</v>
      </c>
      <c r="U169" s="18"/>
      <c r="V169" s="18"/>
      <c r="W169" s="18" t="s">
        <v>358</v>
      </c>
      <c r="X169" s="18">
        <v>2020</v>
      </c>
      <c r="Y169" s="18" t="s">
        <v>527</v>
      </c>
      <c r="Z169" s="18" t="s">
        <v>461</v>
      </c>
      <c r="AA169" s="22" t="s">
        <v>355</v>
      </c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  <c r="IW169" s="9"/>
    </row>
    <row r="170" s="3" customFormat="1" ht="39.95" customHeight="1" spans="1:257">
      <c r="A170" s="13" t="s">
        <v>452</v>
      </c>
      <c r="B170" s="13" t="s">
        <v>500</v>
      </c>
      <c r="C170" s="13"/>
      <c r="D170" s="13"/>
      <c r="E170" s="19" t="s">
        <v>501</v>
      </c>
      <c r="F170" s="19"/>
      <c r="G170" s="18" t="s">
        <v>528</v>
      </c>
      <c r="H170" s="18" t="s">
        <v>330</v>
      </c>
      <c r="I170" s="18" t="s">
        <v>529</v>
      </c>
      <c r="J170" s="18" t="s">
        <v>456</v>
      </c>
      <c r="K170" s="32">
        <v>2</v>
      </c>
      <c r="L170" s="18" t="s">
        <v>503</v>
      </c>
      <c r="M170" s="15" t="s">
        <v>504</v>
      </c>
      <c r="N170" s="19">
        <v>70</v>
      </c>
      <c r="O170" s="19" t="s">
        <v>103</v>
      </c>
      <c r="P170" s="22">
        <f t="shared" si="31"/>
        <v>70</v>
      </c>
      <c r="Q170" s="18"/>
      <c r="R170" s="18"/>
      <c r="S170" s="18"/>
      <c r="T170" s="32">
        <v>70</v>
      </c>
      <c r="U170" s="18"/>
      <c r="V170" s="18"/>
      <c r="W170" s="18" t="s">
        <v>530</v>
      </c>
      <c r="X170" s="18">
        <v>2020</v>
      </c>
      <c r="Y170" s="18" t="s">
        <v>531</v>
      </c>
      <c r="Z170" s="18" t="s">
        <v>461</v>
      </c>
      <c r="AA170" s="22" t="s">
        <v>355</v>
      </c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  <c r="IW170" s="9"/>
    </row>
    <row r="171" s="3" customFormat="1" ht="39.95" customHeight="1" spans="1:257">
      <c r="A171" s="13"/>
      <c r="B171" s="13"/>
      <c r="C171" s="13"/>
      <c r="D171" s="13"/>
      <c r="E171" s="19"/>
      <c r="F171" s="19"/>
      <c r="G171" s="18" t="s">
        <v>118</v>
      </c>
      <c r="H171" s="18" t="s">
        <v>532</v>
      </c>
      <c r="I171" s="18" t="s">
        <v>533</v>
      </c>
      <c r="J171" s="18" t="s">
        <v>456</v>
      </c>
      <c r="K171" s="32">
        <v>2.2</v>
      </c>
      <c r="L171" s="18" t="s">
        <v>503</v>
      </c>
      <c r="M171" s="15" t="s">
        <v>507</v>
      </c>
      <c r="N171" s="19">
        <v>66</v>
      </c>
      <c r="O171" s="19" t="s">
        <v>103</v>
      </c>
      <c r="P171" s="22">
        <f t="shared" si="31"/>
        <v>66</v>
      </c>
      <c r="Q171" s="18"/>
      <c r="R171" s="18"/>
      <c r="S171" s="18"/>
      <c r="T171" s="32">
        <v>66</v>
      </c>
      <c r="U171" s="18"/>
      <c r="V171" s="18"/>
      <c r="W171" s="18" t="s">
        <v>123</v>
      </c>
      <c r="X171" s="18">
        <v>2020</v>
      </c>
      <c r="Y171" s="18" t="s">
        <v>534</v>
      </c>
      <c r="Z171" s="18" t="s">
        <v>461</v>
      </c>
      <c r="AA171" s="22" t="s">
        <v>355</v>
      </c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  <c r="IT171" s="9"/>
      <c r="IU171" s="9"/>
      <c r="IV171" s="9"/>
      <c r="IW171" s="9"/>
    </row>
    <row r="172" s="3" customFormat="1" ht="69" customHeight="1" spans="1:257">
      <c r="A172" s="13"/>
      <c r="B172" s="13"/>
      <c r="C172" s="13"/>
      <c r="D172" s="13"/>
      <c r="E172" s="19"/>
      <c r="F172" s="19"/>
      <c r="G172" s="18" t="s">
        <v>118</v>
      </c>
      <c r="H172" s="18" t="s">
        <v>532</v>
      </c>
      <c r="I172" s="18" t="s">
        <v>535</v>
      </c>
      <c r="J172" s="18" t="s">
        <v>456</v>
      </c>
      <c r="K172" s="32">
        <v>1.92</v>
      </c>
      <c r="L172" s="18" t="s">
        <v>536</v>
      </c>
      <c r="M172" s="15" t="s">
        <v>537</v>
      </c>
      <c r="N172" s="19">
        <v>48</v>
      </c>
      <c r="O172" s="19" t="s">
        <v>103</v>
      </c>
      <c r="P172" s="22">
        <f t="shared" si="31"/>
        <v>48</v>
      </c>
      <c r="Q172" s="18"/>
      <c r="R172" s="18"/>
      <c r="S172" s="18"/>
      <c r="T172" s="32">
        <v>48</v>
      </c>
      <c r="U172" s="18"/>
      <c r="V172" s="18"/>
      <c r="W172" s="18" t="s">
        <v>123</v>
      </c>
      <c r="X172" s="18">
        <v>2020</v>
      </c>
      <c r="Y172" s="18" t="s">
        <v>538</v>
      </c>
      <c r="Z172" s="18" t="s">
        <v>461</v>
      </c>
      <c r="AA172" s="22" t="s">
        <v>355</v>
      </c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  <c r="IT172" s="9"/>
      <c r="IU172" s="9"/>
      <c r="IV172" s="9"/>
      <c r="IW172" s="9"/>
    </row>
    <row r="173" s="3" customFormat="1" ht="102" customHeight="1" spans="1:257">
      <c r="A173" s="13"/>
      <c r="B173" s="13"/>
      <c r="C173" s="13"/>
      <c r="D173" s="13"/>
      <c r="E173" s="19"/>
      <c r="F173" s="19"/>
      <c r="G173" s="18" t="s">
        <v>111</v>
      </c>
      <c r="H173" s="18" t="s">
        <v>539</v>
      </c>
      <c r="I173" s="18" t="s">
        <v>540</v>
      </c>
      <c r="J173" s="18" t="s">
        <v>456</v>
      </c>
      <c r="K173" s="32">
        <v>0.534</v>
      </c>
      <c r="L173" s="18" t="s">
        <v>503</v>
      </c>
      <c r="M173" s="15" t="s">
        <v>507</v>
      </c>
      <c r="N173" s="19">
        <v>16</v>
      </c>
      <c r="O173" s="19" t="s">
        <v>103</v>
      </c>
      <c r="P173" s="22">
        <f t="shared" si="31"/>
        <v>16</v>
      </c>
      <c r="Q173" s="18"/>
      <c r="R173" s="18"/>
      <c r="S173" s="18"/>
      <c r="T173" s="32">
        <v>16</v>
      </c>
      <c r="U173" s="18"/>
      <c r="V173" s="18"/>
      <c r="W173" s="18" t="s">
        <v>358</v>
      </c>
      <c r="X173" s="18">
        <v>2020</v>
      </c>
      <c r="Y173" s="18" t="s">
        <v>541</v>
      </c>
      <c r="Z173" s="18" t="s">
        <v>461</v>
      </c>
      <c r="AA173" s="22" t="s">
        <v>355</v>
      </c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  <c r="IT173" s="9"/>
      <c r="IU173" s="9"/>
      <c r="IV173" s="9"/>
      <c r="IW173" s="9"/>
    </row>
    <row r="174" s="3" customFormat="1" ht="102.95" customHeight="1" spans="1:257">
      <c r="A174" s="13"/>
      <c r="B174" s="13"/>
      <c r="C174" s="13"/>
      <c r="D174" s="13"/>
      <c r="E174" s="19"/>
      <c r="F174" s="19"/>
      <c r="G174" s="18" t="s">
        <v>159</v>
      </c>
      <c r="H174" s="18" t="s">
        <v>335</v>
      </c>
      <c r="I174" s="18" t="s">
        <v>542</v>
      </c>
      <c r="J174" s="18" t="s">
        <v>456</v>
      </c>
      <c r="K174" s="32">
        <v>0.176</v>
      </c>
      <c r="L174" s="18" t="s">
        <v>503</v>
      </c>
      <c r="M174" s="15" t="s">
        <v>507</v>
      </c>
      <c r="N174" s="19">
        <v>5.28</v>
      </c>
      <c r="O174" s="19" t="s">
        <v>103</v>
      </c>
      <c r="P174" s="22">
        <f t="shared" si="31"/>
        <v>5.28</v>
      </c>
      <c r="Q174" s="18"/>
      <c r="R174" s="18"/>
      <c r="S174" s="18"/>
      <c r="T174" s="32">
        <v>5.28</v>
      </c>
      <c r="U174" s="18"/>
      <c r="V174" s="18"/>
      <c r="W174" s="18" t="s">
        <v>543</v>
      </c>
      <c r="X174" s="18">
        <v>2020</v>
      </c>
      <c r="Y174" s="18" t="s">
        <v>544</v>
      </c>
      <c r="Z174" s="18" t="s">
        <v>461</v>
      </c>
      <c r="AA174" s="22" t="s">
        <v>355</v>
      </c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  <c r="IT174" s="9"/>
      <c r="IU174" s="9"/>
      <c r="IV174" s="9"/>
      <c r="IW174" s="9"/>
    </row>
    <row r="175" s="3" customFormat="1" ht="39.95" customHeight="1" spans="1:257">
      <c r="A175" s="13"/>
      <c r="B175" s="13"/>
      <c r="C175" s="13"/>
      <c r="D175" s="13"/>
      <c r="E175" s="19"/>
      <c r="F175" s="19"/>
      <c r="G175" s="18" t="s">
        <v>163</v>
      </c>
      <c r="H175" s="18" t="s">
        <v>469</v>
      </c>
      <c r="I175" s="18" t="s">
        <v>545</v>
      </c>
      <c r="J175" s="18" t="s">
        <v>456</v>
      </c>
      <c r="K175" s="32">
        <v>2.7</v>
      </c>
      <c r="L175" s="18" t="s">
        <v>503</v>
      </c>
      <c r="M175" s="15" t="s">
        <v>546</v>
      </c>
      <c r="N175" s="19">
        <v>89.1</v>
      </c>
      <c r="O175" s="19" t="s">
        <v>103</v>
      </c>
      <c r="P175" s="22">
        <f t="shared" si="31"/>
        <v>89.1</v>
      </c>
      <c r="Q175" s="18"/>
      <c r="R175" s="18"/>
      <c r="S175" s="18"/>
      <c r="T175" s="32">
        <v>89.1</v>
      </c>
      <c r="U175" s="18"/>
      <c r="V175" s="18"/>
      <c r="W175" s="18" t="s">
        <v>547</v>
      </c>
      <c r="X175" s="18">
        <v>2020</v>
      </c>
      <c r="Y175" s="18" t="s">
        <v>548</v>
      </c>
      <c r="Z175" s="18" t="s">
        <v>461</v>
      </c>
      <c r="AA175" s="22" t="s">
        <v>355</v>
      </c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  <c r="IN175" s="9"/>
      <c r="IO175" s="9"/>
      <c r="IP175" s="9"/>
      <c r="IQ175" s="9"/>
      <c r="IR175" s="9"/>
      <c r="IS175" s="9"/>
      <c r="IT175" s="9"/>
      <c r="IU175" s="9"/>
      <c r="IV175" s="9"/>
      <c r="IW175" s="9"/>
    </row>
    <row r="176" s="3" customFormat="1" ht="54.95" customHeight="1" spans="1:258">
      <c r="A176" s="13"/>
      <c r="B176" s="13"/>
      <c r="C176" s="13"/>
      <c r="D176" s="13"/>
      <c r="E176" s="19"/>
      <c r="F176" s="19"/>
      <c r="G176" s="32" t="s">
        <v>316</v>
      </c>
      <c r="H176" s="19" t="s">
        <v>516</v>
      </c>
      <c r="I176" s="32" t="s">
        <v>549</v>
      </c>
      <c r="J176" s="18" t="s">
        <v>456</v>
      </c>
      <c r="K176" s="18">
        <v>2.5</v>
      </c>
      <c r="L176" s="18" t="s">
        <v>503</v>
      </c>
      <c r="M176" s="15" t="s">
        <v>507</v>
      </c>
      <c r="N176" s="32">
        <v>75</v>
      </c>
      <c r="O176" s="22" t="s">
        <v>90</v>
      </c>
      <c r="P176" s="22">
        <f t="shared" si="31"/>
        <v>75</v>
      </c>
      <c r="Q176" s="19"/>
      <c r="R176" s="32"/>
      <c r="S176" s="18">
        <v>75</v>
      </c>
      <c r="T176" s="18"/>
      <c r="U176" s="18"/>
      <c r="V176" s="18"/>
      <c r="W176" s="18" t="s">
        <v>514</v>
      </c>
      <c r="X176" s="18">
        <v>2020</v>
      </c>
      <c r="Y176" s="32" t="s">
        <v>550</v>
      </c>
      <c r="Z176" s="18" t="s">
        <v>461</v>
      </c>
      <c r="AA176" s="19" t="s">
        <v>96</v>
      </c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  <c r="IW176" s="9"/>
      <c r="IX176" s="9"/>
    </row>
    <row r="177" s="3" customFormat="1" ht="54.95" customHeight="1" spans="1:258">
      <c r="A177" s="13"/>
      <c r="B177" s="13"/>
      <c r="C177" s="13"/>
      <c r="D177" s="13"/>
      <c r="E177" s="19"/>
      <c r="F177" s="19"/>
      <c r="G177" s="18" t="s">
        <v>316</v>
      </c>
      <c r="H177" s="18" t="s">
        <v>551</v>
      </c>
      <c r="I177" s="18" t="s">
        <v>552</v>
      </c>
      <c r="J177" s="18" t="s">
        <v>121</v>
      </c>
      <c r="K177" s="18">
        <v>1</v>
      </c>
      <c r="L177" s="18" t="s">
        <v>128</v>
      </c>
      <c r="M177" s="15" t="s">
        <v>553</v>
      </c>
      <c r="N177" s="32">
        <v>16.4</v>
      </c>
      <c r="O177" s="22" t="s">
        <v>90</v>
      </c>
      <c r="P177" s="22">
        <f t="shared" si="31"/>
        <v>16.4</v>
      </c>
      <c r="Q177" s="19"/>
      <c r="R177" s="32">
        <v>16.4</v>
      </c>
      <c r="S177" s="18"/>
      <c r="T177" s="18"/>
      <c r="U177" s="18"/>
      <c r="V177" s="18"/>
      <c r="W177" s="18" t="s">
        <v>514</v>
      </c>
      <c r="X177" s="18">
        <v>2020</v>
      </c>
      <c r="Y177" s="18" t="s">
        <v>552</v>
      </c>
      <c r="Z177" s="18" t="s">
        <v>461</v>
      </c>
      <c r="AA177" s="19" t="s">
        <v>96</v>
      </c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  <c r="IN177" s="9"/>
      <c r="IO177" s="9"/>
      <c r="IP177" s="9"/>
      <c r="IQ177" s="9"/>
      <c r="IR177" s="9"/>
      <c r="IS177" s="9"/>
      <c r="IT177" s="9"/>
      <c r="IU177" s="9"/>
      <c r="IV177" s="9"/>
      <c r="IW177" s="9"/>
      <c r="IX177" s="9"/>
    </row>
    <row r="178" s="3" customFormat="1" ht="54.95" customHeight="1" spans="1:258">
      <c r="A178" s="13"/>
      <c r="B178" s="13"/>
      <c r="C178" s="13"/>
      <c r="D178" s="13"/>
      <c r="E178" s="19"/>
      <c r="F178" s="19"/>
      <c r="G178" s="19" t="s">
        <v>159</v>
      </c>
      <c r="H178" s="18" t="s">
        <v>554</v>
      </c>
      <c r="I178" s="18" t="s">
        <v>555</v>
      </c>
      <c r="J178" s="18" t="s">
        <v>456</v>
      </c>
      <c r="K178" s="18">
        <v>1.6</v>
      </c>
      <c r="L178" s="18" t="s">
        <v>463</v>
      </c>
      <c r="M178" s="15" t="s">
        <v>504</v>
      </c>
      <c r="N178" s="18">
        <v>56</v>
      </c>
      <c r="O178" s="32" t="s">
        <v>293</v>
      </c>
      <c r="P178" s="22">
        <f t="shared" si="31"/>
        <v>56</v>
      </c>
      <c r="Q178" s="18"/>
      <c r="R178" s="32"/>
      <c r="S178" s="18"/>
      <c r="T178" s="18"/>
      <c r="U178" s="18">
        <v>56</v>
      </c>
      <c r="V178" s="18"/>
      <c r="W178" s="18" t="s">
        <v>556</v>
      </c>
      <c r="X178" s="18">
        <v>2020</v>
      </c>
      <c r="Y178" s="18" t="s">
        <v>557</v>
      </c>
      <c r="Z178" s="18" t="s">
        <v>461</v>
      </c>
      <c r="AA178" s="18" t="s">
        <v>297</v>
      </c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  <c r="IT178" s="9"/>
      <c r="IU178" s="9"/>
      <c r="IV178" s="9"/>
      <c r="IW178" s="9"/>
      <c r="IX178" s="9"/>
    </row>
    <row r="179" s="3" customFormat="1" ht="54.95" customHeight="1" spans="1:258">
      <c r="A179" s="13" t="s">
        <v>452</v>
      </c>
      <c r="B179" s="13" t="s">
        <v>500</v>
      </c>
      <c r="C179" s="13"/>
      <c r="D179" s="13"/>
      <c r="E179" s="19" t="s">
        <v>501</v>
      </c>
      <c r="F179" s="19"/>
      <c r="G179" s="19" t="s">
        <v>159</v>
      </c>
      <c r="H179" s="18" t="s">
        <v>558</v>
      </c>
      <c r="I179" s="18" t="s">
        <v>559</v>
      </c>
      <c r="J179" s="18" t="s">
        <v>456</v>
      </c>
      <c r="K179" s="18">
        <v>2.1</v>
      </c>
      <c r="L179" s="18" t="s">
        <v>503</v>
      </c>
      <c r="M179" s="15" t="s">
        <v>507</v>
      </c>
      <c r="N179" s="18">
        <v>63</v>
      </c>
      <c r="O179" s="32" t="s">
        <v>293</v>
      </c>
      <c r="P179" s="22">
        <f t="shared" si="31"/>
        <v>63</v>
      </c>
      <c r="Q179" s="18"/>
      <c r="R179" s="32"/>
      <c r="S179" s="18"/>
      <c r="T179" s="18"/>
      <c r="U179" s="18">
        <v>63</v>
      </c>
      <c r="V179" s="18"/>
      <c r="W179" s="18" t="s">
        <v>556</v>
      </c>
      <c r="X179" s="18">
        <v>2020</v>
      </c>
      <c r="Y179" s="18" t="s">
        <v>559</v>
      </c>
      <c r="Z179" s="18" t="s">
        <v>461</v>
      </c>
      <c r="AA179" s="18" t="s">
        <v>297</v>
      </c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9"/>
      <c r="IU179" s="9"/>
      <c r="IV179" s="9"/>
      <c r="IW179" s="9"/>
      <c r="IX179" s="9"/>
    </row>
    <row r="180" s="3" customFormat="1" ht="81.95" customHeight="1" spans="1:258">
      <c r="A180" s="13"/>
      <c r="B180" s="13"/>
      <c r="C180" s="13"/>
      <c r="D180" s="13"/>
      <c r="E180" s="19"/>
      <c r="F180" s="19"/>
      <c r="G180" s="19" t="s">
        <v>159</v>
      </c>
      <c r="H180" s="19" t="s">
        <v>560</v>
      </c>
      <c r="I180" s="18" t="s">
        <v>561</v>
      </c>
      <c r="J180" s="18" t="s">
        <v>456</v>
      </c>
      <c r="K180" s="18">
        <v>3.8</v>
      </c>
      <c r="L180" s="18" t="s">
        <v>503</v>
      </c>
      <c r="M180" s="15" t="s">
        <v>507</v>
      </c>
      <c r="N180" s="18">
        <v>114</v>
      </c>
      <c r="O180" s="22" t="s">
        <v>90</v>
      </c>
      <c r="P180" s="22">
        <f t="shared" si="31"/>
        <v>114</v>
      </c>
      <c r="Q180" s="18"/>
      <c r="R180" s="32"/>
      <c r="S180" s="18">
        <v>114</v>
      </c>
      <c r="T180" s="18"/>
      <c r="U180" s="18"/>
      <c r="V180" s="18"/>
      <c r="W180" s="18" t="s">
        <v>556</v>
      </c>
      <c r="X180" s="18">
        <v>2020</v>
      </c>
      <c r="Y180" s="18" t="s">
        <v>562</v>
      </c>
      <c r="Z180" s="18" t="s">
        <v>461</v>
      </c>
      <c r="AA180" s="19" t="s">
        <v>96</v>
      </c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  <c r="IN180" s="9"/>
      <c r="IO180" s="9"/>
      <c r="IP180" s="9"/>
      <c r="IQ180" s="9"/>
      <c r="IR180" s="9"/>
      <c r="IS180" s="9"/>
      <c r="IT180" s="9"/>
      <c r="IU180" s="9"/>
      <c r="IV180" s="9"/>
      <c r="IW180" s="9"/>
      <c r="IX180" s="9"/>
    </row>
    <row r="181" s="3" customFormat="1" ht="108.95" customHeight="1" spans="1:258">
      <c r="A181" s="13"/>
      <c r="B181" s="13"/>
      <c r="C181" s="13"/>
      <c r="D181" s="13"/>
      <c r="E181" s="19"/>
      <c r="F181" s="19"/>
      <c r="G181" s="19" t="s">
        <v>159</v>
      </c>
      <c r="H181" s="19" t="s">
        <v>563</v>
      </c>
      <c r="I181" s="18" t="s">
        <v>564</v>
      </c>
      <c r="J181" s="18" t="s">
        <v>456</v>
      </c>
      <c r="K181" s="18">
        <v>0.87</v>
      </c>
      <c r="L181" s="18" t="s">
        <v>503</v>
      </c>
      <c r="M181" s="15" t="s">
        <v>507</v>
      </c>
      <c r="N181" s="18">
        <v>26.1</v>
      </c>
      <c r="O181" s="19" t="s">
        <v>103</v>
      </c>
      <c r="P181" s="22">
        <f t="shared" si="31"/>
        <v>26.1</v>
      </c>
      <c r="Q181" s="18"/>
      <c r="R181" s="32"/>
      <c r="S181" s="18"/>
      <c r="T181" s="18">
        <v>26.1</v>
      </c>
      <c r="U181" s="18"/>
      <c r="V181" s="18"/>
      <c r="W181" s="18" t="s">
        <v>543</v>
      </c>
      <c r="X181" s="18">
        <v>2020</v>
      </c>
      <c r="Y181" s="18" t="s">
        <v>565</v>
      </c>
      <c r="Z181" s="18" t="s">
        <v>461</v>
      </c>
      <c r="AA181" s="18" t="s">
        <v>124</v>
      </c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  <c r="IT181" s="9"/>
      <c r="IU181" s="9"/>
      <c r="IV181" s="9"/>
      <c r="IW181" s="9"/>
      <c r="IX181" s="9"/>
    </row>
    <row r="182" s="3" customFormat="1" ht="54.95" customHeight="1" spans="1:258">
      <c r="A182" s="13"/>
      <c r="B182" s="13"/>
      <c r="C182" s="13"/>
      <c r="D182" s="13"/>
      <c r="E182" s="19"/>
      <c r="F182" s="19"/>
      <c r="G182" s="19" t="s">
        <v>159</v>
      </c>
      <c r="H182" s="18" t="s">
        <v>335</v>
      </c>
      <c r="I182" s="18" t="s">
        <v>566</v>
      </c>
      <c r="J182" s="18" t="s">
        <v>456</v>
      </c>
      <c r="K182" s="18">
        <v>3.5</v>
      </c>
      <c r="L182" s="18" t="s">
        <v>503</v>
      </c>
      <c r="M182" s="15" t="s">
        <v>507</v>
      </c>
      <c r="N182" s="18">
        <v>105</v>
      </c>
      <c r="O182" s="32" t="s">
        <v>293</v>
      </c>
      <c r="P182" s="22">
        <f t="shared" si="31"/>
        <v>105</v>
      </c>
      <c r="Q182" s="18"/>
      <c r="R182" s="32"/>
      <c r="S182" s="18"/>
      <c r="T182" s="18"/>
      <c r="U182" s="18">
        <v>105</v>
      </c>
      <c r="V182" s="18"/>
      <c r="W182" s="18" t="s">
        <v>556</v>
      </c>
      <c r="X182" s="18">
        <v>2020</v>
      </c>
      <c r="Y182" s="18" t="s">
        <v>566</v>
      </c>
      <c r="Z182" s="18" t="s">
        <v>461</v>
      </c>
      <c r="AA182" s="18" t="s">
        <v>297</v>
      </c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  <c r="IW182" s="9"/>
      <c r="IX182" s="9"/>
    </row>
    <row r="183" s="3" customFormat="1" ht="54.95" customHeight="1" spans="1:258">
      <c r="A183" s="13"/>
      <c r="B183" s="13"/>
      <c r="C183" s="13"/>
      <c r="D183" s="13"/>
      <c r="E183" s="19"/>
      <c r="F183" s="19"/>
      <c r="G183" s="18" t="s">
        <v>107</v>
      </c>
      <c r="H183" s="18" t="s">
        <v>567</v>
      </c>
      <c r="I183" s="19" t="s">
        <v>568</v>
      </c>
      <c r="J183" s="18" t="s">
        <v>456</v>
      </c>
      <c r="K183" s="18">
        <v>3.3</v>
      </c>
      <c r="L183" s="18" t="s">
        <v>463</v>
      </c>
      <c r="M183" s="15" t="s">
        <v>504</v>
      </c>
      <c r="N183" s="18">
        <v>115.5</v>
      </c>
      <c r="O183" s="22" t="s">
        <v>90</v>
      </c>
      <c r="P183" s="22">
        <f t="shared" si="31"/>
        <v>115.5</v>
      </c>
      <c r="Q183" s="18"/>
      <c r="R183" s="32"/>
      <c r="S183" s="18">
        <v>115.5</v>
      </c>
      <c r="T183" s="18"/>
      <c r="U183" s="18"/>
      <c r="V183" s="18"/>
      <c r="W183" s="18" t="s">
        <v>569</v>
      </c>
      <c r="X183" s="18">
        <v>2020</v>
      </c>
      <c r="Y183" s="19" t="s">
        <v>568</v>
      </c>
      <c r="Z183" s="18" t="s">
        <v>461</v>
      </c>
      <c r="AA183" s="19" t="s">
        <v>96</v>
      </c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  <c r="IT183" s="9"/>
      <c r="IU183" s="9"/>
      <c r="IV183" s="9"/>
      <c r="IW183" s="9"/>
      <c r="IX183" s="9"/>
    </row>
    <row r="184" s="3" customFormat="1" ht="66.95" customHeight="1" spans="1:258">
      <c r="A184" s="13"/>
      <c r="B184" s="13"/>
      <c r="C184" s="13"/>
      <c r="D184" s="13"/>
      <c r="E184" s="19"/>
      <c r="F184" s="19"/>
      <c r="G184" s="18" t="s">
        <v>118</v>
      </c>
      <c r="H184" s="18" t="s">
        <v>570</v>
      </c>
      <c r="I184" s="19" t="s">
        <v>571</v>
      </c>
      <c r="J184" s="18" t="s">
        <v>456</v>
      </c>
      <c r="K184" s="18">
        <v>2.2</v>
      </c>
      <c r="L184" s="18" t="s">
        <v>503</v>
      </c>
      <c r="M184" s="15" t="s">
        <v>504</v>
      </c>
      <c r="N184" s="18">
        <v>77</v>
      </c>
      <c r="O184" s="32" t="s">
        <v>293</v>
      </c>
      <c r="P184" s="22">
        <f t="shared" si="31"/>
        <v>77</v>
      </c>
      <c r="Q184" s="18"/>
      <c r="R184" s="18"/>
      <c r="S184" s="18"/>
      <c r="T184" s="18"/>
      <c r="U184" s="18">
        <v>77</v>
      </c>
      <c r="V184" s="18"/>
      <c r="W184" s="18" t="s">
        <v>572</v>
      </c>
      <c r="X184" s="18">
        <v>2020</v>
      </c>
      <c r="Y184" s="19" t="s">
        <v>573</v>
      </c>
      <c r="Z184" s="18" t="s">
        <v>461</v>
      </c>
      <c r="AA184" s="18" t="s">
        <v>297</v>
      </c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  <c r="IW184" s="9"/>
      <c r="IX184" s="9"/>
    </row>
    <row r="185" s="3" customFormat="1" ht="54.95" customHeight="1" spans="1:258">
      <c r="A185" s="13"/>
      <c r="B185" s="13"/>
      <c r="C185" s="13"/>
      <c r="D185" s="13"/>
      <c r="E185" s="19"/>
      <c r="F185" s="19"/>
      <c r="G185" s="18" t="s">
        <v>118</v>
      </c>
      <c r="H185" s="18" t="s">
        <v>574</v>
      </c>
      <c r="I185" s="19" t="s">
        <v>575</v>
      </c>
      <c r="J185" s="18" t="s">
        <v>456</v>
      </c>
      <c r="K185" s="18">
        <v>2.7</v>
      </c>
      <c r="L185" s="18" t="s">
        <v>503</v>
      </c>
      <c r="M185" s="15" t="s">
        <v>507</v>
      </c>
      <c r="N185" s="18">
        <v>81</v>
      </c>
      <c r="O185" s="22" t="s">
        <v>90</v>
      </c>
      <c r="P185" s="22">
        <f t="shared" si="31"/>
        <v>81</v>
      </c>
      <c r="Q185" s="18"/>
      <c r="R185" s="18"/>
      <c r="S185" s="18">
        <v>81</v>
      </c>
      <c r="T185" s="18"/>
      <c r="U185" s="18"/>
      <c r="V185" s="18"/>
      <c r="W185" s="18" t="s">
        <v>572</v>
      </c>
      <c r="X185" s="18">
        <v>2020</v>
      </c>
      <c r="Y185" s="19" t="s">
        <v>575</v>
      </c>
      <c r="Z185" s="18" t="s">
        <v>461</v>
      </c>
      <c r="AA185" s="19" t="s">
        <v>96</v>
      </c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  <c r="IN185" s="9"/>
      <c r="IO185" s="9"/>
      <c r="IP185" s="9"/>
      <c r="IQ185" s="9"/>
      <c r="IR185" s="9"/>
      <c r="IS185" s="9"/>
      <c r="IT185" s="9"/>
      <c r="IU185" s="9"/>
      <c r="IV185" s="9"/>
      <c r="IW185" s="9"/>
      <c r="IX185" s="9"/>
    </row>
    <row r="186" s="3" customFormat="1" ht="54.95" customHeight="1" spans="1:258">
      <c r="A186" s="13"/>
      <c r="B186" s="13"/>
      <c r="C186" s="13"/>
      <c r="D186" s="13"/>
      <c r="E186" s="19"/>
      <c r="F186" s="19"/>
      <c r="G186" s="19" t="s">
        <v>163</v>
      </c>
      <c r="H186" s="23" t="s">
        <v>576</v>
      </c>
      <c r="I186" s="19" t="s">
        <v>577</v>
      </c>
      <c r="J186" s="18" t="s">
        <v>456</v>
      </c>
      <c r="K186" s="18">
        <v>1.2</v>
      </c>
      <c r="L186" s="18" t="s">
        <v>463</v>
      </c>
      <c r="M186" s="15" t="s">
        <v>504</v>
      </c>
      <c r="N186" s="18">
        <v>42</v>
      </c>
      <c r="O186" s="32" t="s">
        <v>293</v>
      </c>
      <c r="P186" s="22">
        <f t="shared" si="31"/>
        <v>42</v>
      </c>
      <c r="Q186" s="18"/>
      <c r="R186" s="32"/>
      <c r="S186" s="18"/>
      <c r="T186" s="18"/>
      <c r="U186" s="18">
        <v>42</v>
      </c>
      <c r="V186" s="18"/>
      <c r="W186" s="18" t="s">
        <v>578</v>
      </c>
      <c r="X186" s="18">
        <v>2020</v>
      </c>
      <c r="Y186" s="19" t="s">
        <v>579</v>
      </c>
      <c r="Z186" s="18" t="s">
        <v>461</v>
      </c>
      <c r="AA186" s="18" t="s">
        <v>297</v>
      </c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  <c r="IW186" s="9"/>
      <c r="IX186" s="9"/>
    </row>
    <row r="187" s="3" customFormat="1" ht="42.95" customHeight="1" spans="1:258">
      <c r="A187" s="13"/>
      <c r="B187" s="13"/>
      <c r="C187" s="13"/>
      <c r="D187" s="13"/>
      <c r="E187" s="19"/>
      <c r="F187" s="19"/>
      <c r="G187" s="18" t="s">
        <v>91</v>
      </c>
      <c r="H187" s="18" t="s">
        <v>350</v>
      </c>
      <c r="I187" s="18" t="s">
        <v>580</v>
      </c>
      <c r="J187" s="18" t="s">
        <v>456</v>
      </c>
      <c r="K187" s="18">
        <v>0.3</v>
      </c>
      <c r="L187" s="18" t="s">
        <v>503</v>
      </c>
      <c r="M187" s="15" t="s">
        <v>507</v>
      </c>
      <c r="N187" s="18">
        <v>9</v>
      </c>
      <c r="O187" s="22" t="s">
        <v>90</v>
      </c>
      <c r="P187" s="22">
        <f t="shared" si="31"/>
        <v>9</v>
      </c>
      <c r="Q187" s="18"/>
      <c r="R187" s="32"/>
      <c r="S187" s="18">
        <v>9</v>
      </c>
      <c r="T187" s="18"/>
      <c r="U187" s="18"/>
      <c r="V187" s="18"/>
      <c r="W187" s="18" t="s">
        <v>581</v>
      </c>
      <c r="X187" s="18">
        <v>2020</v>
      </c>
      <c r="Y187" s="18" t="s">
        <v>582</v>
      </c>
      <c r="Z187" s="18" t="s">
        <v>461</v>
      </c>
      <c r="AA187" s="19" t="s">
        <v>96</v>
      </c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</row>
    <row r="188" s="3" customFormat="1" ht="54.95" customHeight="1" spans="1:258">
      <c r="A188" s="13" t="s">
        <v>452</v>
      </c>
      <c r="B188" s="13" t="s">
        <v>500</v>
      </c>
      <c r="C188" s="13"/>
      <c r="D188" s="13"/>
      <c r="E188" s="19" t="s">
        <v>501</v>
      </c>
      <c r="F188" s="19"/>
      <c r="G188" s="18" t="s">
        <v>91</v>
      </c>
      <c r="H188" s="18" t="s">
        <v>345</v>
      </c>
      <c r="I188" s="18" t="s">
        <v>583</v>
      </c>
      <c r="J188" s="18" t="s">
        <v>456</v>
      </c>
      <c r="K188" s="18">
        <v>0.52</v>
      </c>
      <c r="L188" s="18" t="s">
        <v>503</v>
      </c>
      <c r="M188" s="15" t="s">
        <v>507</v>
      </c>
      <c r="N188" s="18">
        <v>15.6</v>
      </c>
      <c r="O188" s="32" t="s">
        <v>293</v>
      </c>
      <c r="P188" s="22">
        <f t="shared" si="31"/>
        <v>15.6</v>
      </c>
      <c r="Q188" s="18"/>
      <c r="R188" s="32"/>
      <c r="S188" s="18"/>
      <c r="T188" s="18"/>
      <c r="U188" s="18">
        <v>15.6</v>
      </c>
      <c r="V188" s="18"/>
      <c r="W188" s="18" t="s">
        <v>584</v>
      </c>
      <c r="X188" s="18">
        <v>2020</v>
      </c>
      <c r="Y188" s="18" t="s">
        <v>585</v>
      </c>
      <c r="Z188" s="18" t="s">
        <v>461</v>
      </c>
      <c r="AA188" s="18" t="s">
        <v>297</v>
      </c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  <c r="IT188" s="9"/>
      <c r="IU188" s="9"/>
      <c r="IV188" s="9"/>
      <c r="IW188" s="9"/>
      <c r="IX188" s="9"/>
    </row>
    <row r="189" s="3" customFormat="1" ht="54.95" customHeight="1" spans="1:258">
      <c r="A189" s="13"/>
      <c r="B189" s="13"/>
      <c r="C189" s="13"/>
      <c r="D189" s="13"/>
      <c r="E189" s="19"/>
      <c r="F189" s="19"/>
      <c r="G189" s="18" t="s">
        <v>91</v>
      </c>
      <c r="H189" s="18" t="s">
        <v>345</v>
      </c>
      <c r="I189" s="18" t="s">
        <v>586</v>
      </c>
      <c r="J189" s="18" t="s">
        <v>456</v>
      </c>
      <c r="K189" s="18">
        <v>3</v>
      </c>
      <c r="L189" s="18" t="s">
        <v>503</v>
      </c>
      <c r="M189" s="15" t="s">
        <v>504</v>
      </c>
      <c r="N189" s="18">
        <v>105</v>
      </c>
      <c r="O189" s="22" t="s">
        <v>90</v>
      </c>
      <c r="P189" s="22">
        <f t="shared" si="31"/>
        <v>105</v>
      </c>
      <c r="Q189" s="18"/>
      <c r="R189" s="32"/>
      <c r="S189" s="18">
        <v>105</v>
      </c>
      <c r="T189" s="18"/>
      <c r="U189" s="18"/>
      <c r="V189" s="18"/>
      <c r="W189" s="18" t="s">
        <v>584</v>
      </c>
      <c r="X189" s="18">
        <v>2020</v>
      </c>
      <c r="Y189" s="18" t="s">
        <v>587</v>
      </c>
      <c r="Z189" s="18" t="s">
        <v>461</v>
      </c>
      <c r="AA189" s="19" t="s">
        <v>96</v>
      </c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  <c r="IW189" s="9"/>
      <c r="IX189" s="9"/>
    </row>
    <row r="190" s="3" customFormat="1" ht="54.95" customHeight="1" spans="1:258">
      <c r="A190" s="13"/>
      <c r="B190" s="13"/>
      <c r="C190" s="13"/>
      <c r="D190" s="13"/>
      <c r="E190" s="19"/>
      <c r="F190" s="19"/>
      <c r="G190" s="18" t="s">
        <v>91</v>
      </c>
      <c r="H190" s="18" t="s">
        <v>348</v>
      </c>
      <c r="I190" s="18" t="s">
        <v>588</v>
      </c>
      <c r="J190" s="18" t="s">
        <v>456</v>
      </c>
      <c r="K190" s="18">
        <v>5</v>
      </c>
      <c r="L190" s="18" t="s">
        <v>503</v>
      </c>
      <c r="M190" s="15" t="s">
        <v>504</v>
      </c>
      <c r="N190" s="18">
        <v>175</v>
      </c>
      <c r="O190" s="22" t="s">
        <v>90</v>
      </c>
      <c r="P190" s="22">
        <f t="shared" si="31"/>
        <v>175</v>
      </c>
      <c r="Q190" s="18"/>
      <c r="R190" s="32"/>
      <c r="S190" s="18">
        <v>175</v>
      </c>
      <c r="T190" s="18"/>
      <c r="U190" s="18"/>
      <c r="V190" s="18"/>
      <c r="W190" s="18" t="s">
        <v>584</v>
      </c>
      <c r="X190" s="18">
        <v>2020</v>
      </c>
      <c r="Y190" s="18" t="s">
        <v>589</v>
      </c>
      <c r="Z190" s="18" t="s">
        <v>461</v>
      </c>
      <c r="AA190" s="19" t="s">
        <v>96</v>
      </c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  <c r="IT190" s="9"/>
      <c r="IU190" s="9"/>
      <c r="IV190" s="9"/>
      <c r="IW190" s="9"/>
      <c r="IX190" s="9"/>
    </row>
    <row r="191" s="3" customFormat="1" ht="26.1" customHeight="1" spans="1:258">
      <c r="A191" s="13"/>
      <c r="B191" s="13"/>
      <c r="C191" s="13"/>
      <c r="D191" s="13"/>
      <c r="E191" s="19" t="s">
        <v>590</v>
      </c>
      <c r="F191" s="19"/>
      <c r="G191" s="18" t="s">
        <v>36</v>
      </c>
      <c r="H191" s="18"/>
      <c r="I191" s="18"/>
      <c r="J191" s="18"/>
      <c r="K191" s="18"/>
      <c r="L191" s="18"/>
      <c r="M191" s="15"/>
      <c r="N191" s="18">
        <f>SUM(N192:N194)</f>
        <v>135</v>
      </c>
      <c r="O191" s="22"/>
      <c r="P191" s="22">
        <f t="shared" si="31"/>
        <v>135</v>
      </c>
      <c r="Q191" s="18">
        <f t="shared" ref="Q191:V191" si="38">SUM(Q192:Q194)</f>
        <v>84</v>
      </c>
      <c r="R191" s="18">
        <f t="shared" si="38"/>
        <v>0</v>
      </c>
      <c r="S191" s="18">
        <f t="shared" si="38"/>
        <v>0</v>
      </c>
      <c r="T191" s="18">
        <f t="shared" si="38"/>
        <v>0</v>
      </c>
      <c r="U191" s="18">
        <f t="shared" si="38"/>
        <v>40</v>
      </c>
      <c r="V191" s="18">
        <f t="shared" si="38"/>
        <v>11</v>
      </c>
      <c r="W191" s="18"/>
      <c r="X191" s="18"/>
      <c r="Y191" s="18"/>
      <c r="Z191" s="18"/>
      <c r="AA191" s="18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  <c r="IN191" s="9"/>
      <c r="IO191" s="9"/>
      <c r="IP191" s="9"/>
      <c r="IQ191" s="9"/>
      <c r="IR191" s="9"/>
      <c r="IS191" s="9"/>
      <c r="IT191" s="9"/>
      <c r="IU191" s="9"/>
      <c r="IV191" s="9"/>
      <c r="IW191" s="9"/>
      <c r="IX191" s="9"/>
    </row>
    <row r="192" s="3" customFormat="1" ht="78.95" customHeight="1" spans="1:258">
      <c r="A192" s="13"/>
      <c r="B192" s="13"/>
      <c r="C192" s="13"/>
      <c r="D192" s="13"/>
      <c r="E192" s="19"/>
      <c r="F192" s="19"/>
      <c r="G192" s="19" t="s">
        <v>107</v>
      </c>
      <c r="H192" s="19" t="s">
        <v>324</v>
      </c>
      <c r="I192" s="19" t="s">
        <v>591</v>
      </c>
      <c r="J192" s="32" t="s">
        <v>456</v>
      </c>
      <c r="K192" s="32">
        <v>1.86</v>
      </c>
      <c r="L192" s="18" t="s">
        <v>503</v>
      </c>
      <c r="M192" s="15" t="s">
        <v>592</v>
      </c>
      <c r="N192" s="32">
        <v>60</v>
      </c>
      <c r="O192" s="22" t="s">
        <v>202</v>
      </c>
      <c r="P192" s="22">
        <f t="shared" si="31"/>
        <v>60</v>
      </c>
      <c r="Q192" s="32">
        <v>54</v>
      </c>
      <c r="R192" s="32"/>
      <c r="S192" s="32"/>
      <c r="T192" s="32"/>
      <c r="U192" s="32"/>
      <c r="V192" s="32">
        <v>6</v>
      </c>
      <c r="W192" s="19" t="s">
        <v>593</v>
      </c>
      <c r="X192" s="32">
        <v>2020</v>
      </c>
      <c r="Y192" s="19" t="s">
        <v>594</v>
      </c>
      <c r="Z192" s="18" t="s">
        <v>595</v>
      </c>
      <c r="AA192" s="19" t="s">
        <v>596</v>
      </c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</row>
    <row r="193" s="3" customFormat="1" ht="77.1" customHeight="1" spans="1:258">
      <c r="A193" s="13"/>
      <c r="B193" s="13"/>
      <c r="C193" s="13"/>
      <c r="D193" s="13"/>
      <c r="E193" s="19"/>
      <c r="F193" s="19"/>
      <c r="G193" s="19" t="s">
        <v>91</v>
      </c>
      <c r="H193" s="19" t="s">
        <v>345</v>
      </c>
      <c r="I193" s="19" t="s">
        <v>597</v>
      </c>
      <c r="J193" s="32" t="s">
        <v>456</v>
      </c>
      <c r="K193" s="32">
        <v>1</v>
      </c>
      <c r="L193" s="18" t="s">
        <v>503</v>
      </c>
      <c r="M193" s="15" t="s">
        <v>504</v>
      </c>
      <c r="N193" s="32">
        <v>35</v>
      </c>
      <c r="O193" s="22" t="s">
        <v>202</v>
      </c>
      <c r="P193" s="22">
        <f t="shared" si="31"/>
        <v>35</v>
      </c>
      <c r="Q193" s="32">
        <v>30</v>
      </c>
      <c r="R193" s="32"/>
      <c r="S193" s="32"/>
      <c r="T193" s="32"/>
      <c r="U193" s="32"/>
      <c r="V193" s="32">
        <v>5</v>
      </c>
      <c r="W193" s="19" t="s">
        <v>598</v>
      </c>
      <c r="X193" s="32">
        <v>2020</v>
      </c>
      <c r="Y193" s="19" t="s">
        <v>599</v>
      </c>
      <c r="Z193" s="18" t="s">
        <v>595</v>
      </c>
      <c r="AA193" s="19" t="s">
        <v>596</v>
      </c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9"/>
      <c r="IS193" s="9"/>
      <c r="IT193" s="9"/>
      <c r="IU193" s="9"/>
      <c r="IV193" s="9"/>
      <c r="IW193" s="9"/>
      <c r="IX193" s="9"/>
    </row>
    <row r="194" s="3" customFormat="1" ht="54.95" customHeight="1" spans="1:258">
      <c r="A194" s="13"/>
      <c r="B194" s="13"/>
      <c r="C194" s="13"/>
      <c r="D194" s="13"/>
      <c r="E194" s="19"/>
      <c r="F194" s="19"/>
      <c r="G194" s="18" t="s">
        <v>114</v>
      </c>
      <c r="H194" s="18" t="s">
        <v>600</v>
      </c>
      <c r="I194" s="18" t="s">
        <v>601</v>
      </c>
      <c r="J194" s="18" t="s">
        <v>456</v>
      </c>
      <c r="K194" s="18">
        <v>2.71</v>
      </c>
      <c r="L194" s="18" t="s">
        <v>128</v>
      </c>
      <c r="M194" s="15" t="s">
        <v>602</v>
      </c>
      <c r="N194" s="18">
        <v>40</v>
      </c>
      <c r="O194" s="32" t="s">
        <v>293</v>
      </c>
      <c r="P194" s="22">
        <f t="shared" si="31"/>
        <v>40</v>
      </c>
      <c r="Q194" s="18"/>
      <c r="R194" s="32"/>
      <c r="S194" s="18"/>
      <c r="T194" s="18"/>
      <c r="U194" s="18">
        <v>40</v>
      </c>
      <c r="V194" s="18"/>
      <c r="W194" s="18" t="s">
        <v>511</v>
      </c>
      <c r="X194" s="18">
        <v>2020</v>
      </c>
      <c r="Y194" s="18" t="s">
        <v>601</v>
      </c>
      <c r="Z194" s="18" t="s">
        <v>595</v>
      </c>
      <c r="AA194" s="19" t="s">
        <v>323</v>
      </c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  <c r="IT194" s="9"/>
      <c r="IU194" s="9"/>
      <c r="IV194" s="9"/>
      <c r="IW194" s="9"/>
      <c r="IX194" s="9"/>
    </row>
    <row r="195" s="3" customFormat="1" ht="23.1" customHeight="1" spans="1:258">
      <c r="A195" s="13"/>
      <c r="B195" s="13"/>
      <c r="C195" s="13"/>
      <c r="D195" s="13"/>
      <c r="E195" s="19" t="s">
        <v>603</v>
      </c>
      <c r="F195" s="19"/>
      <c r="G195" s="18" t="s">
        <v>36</v>
      </c>
      <c r="H195" s="18"/>
      <c r="I195" s="18"/>
      <c r="J195" s="18"/>
      <c r="K195" s="18"/>
      <c r="L195" s="18"/>
      <c r="M195" s="15"/>
      <c r="N195" s="18">
        <f>SUM(N196:N198)</f>
        <v>153.4</v>
      </c>
      <c r="O195" s="18"/>
      <c r="P195" s="22">
        <f t="shared" si="31"/>
        <v>153.4</v>
      </c>
      <c r="Q195" s="18">
        <f t="shared" ref="Q195:V195" si="39">SUM(Q196:Q198)</f>
        <v>0</v>
      </c>
      <c r="R195" s="18">
        <f t="shared" si="39"/>
        <v>0</v>
      </c>
      <c r="S195" s="18">
        <f t="shared" si="39"/>
        <v>0</v>
      </c>
      <c r="T195" s="18">
        <f t="shared" si="39"/>
        <v>0</v>
      </c>
      <c r="U195" s="18">
        <f t="shared" si="39"/>
        <v>153.4</v>
      </c>
      <c r="V195" s="18">
        <f t="shared" si="39"/>
        <v>0</v>
      </c>
      <c r="W195" s="18"/>
      <c r="X195" s="18"/>
      <c r="Y195" s="18"/>
      <c r="Z195" s="18"/>
      <c r="AA195" s="1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  <c r="IT195" s="9"/>
      <c r="IU195" s="9"/>
      <c r="IV195" s="9"/>
      <c r="IW195" s="9"/>
      <c r="IX195" s="9"/>
    </row>
    <row r="196" s="3" customFormat="1" ht="53.1" customHeight="1" spans="1:258">
      <c r="A196" s="13"/>
      <c r="B196" s="13"/>
      <c r="C196" s="13"/>
      <c r="D196" s="13"/>
      <c r="E196" s="19"/>
      <c r="F196" s="19"/>
      <c r="G196" s="18" t="s">
        <v>159</v>
      </c>
      <c r="H196" s="18" t="s">
        <v>604</v>
      </c>
      <c r="I196" s="18" t="s">
        <v>605</v>
      </c>
      <c r="J196" s="18" t="s">
        <v>606</v>
      </c>
      <c r="K196" s="18">
        <v>1</v>
      </c>
      <c r="L196" s="18" t="s">
        <v>128</v>
      </c>
      <c r="M196" s="15">
        <f>N196/K196</f>
        <v>30</v>
      </c>
      <c r="N196" s="18">
        <v>30</v>
      </c>
      <c r="O196" s="32" t="s">
        <v>293</v>
      </c>
      <c r="P196" s="22">
        <f t="shared" si="31"/>
        <v>30</v>
      </c>
      <c r="Q196" s="18"/>
      <c r="R196" s="32"/>
      <c r="S196" s="18"/>
      <c r="T196" s="18"/>
      <c r="U196" s="18">
        <v>30</v>
      </c>
      <c r="V196" s="18"/>
      <c r="W196" s="18" t="s">
        <v>607</v>
      </c>
      <c r="X196" s="18">
        <v>2020</v>
      </c>
      <c r="Y196" s="18" t="s">
        <v>605</v>
      </c>
      <c r="Z196" s="18" t="s">
        <v>461</v>
      </c>
      <c r="AA196" s="18" t="s">
        <v>297</v>
      </c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</row>
    <row r="197" s="3" customFormat="1" ht="54" customHeight="1" spans="1:258">
      <c r="A197" s="13"/>
      <c r="B197" s="13"/>
      <c r="C197" s="13"/>
      <c r="D197" s="13"/>
      <c r="E197" s="19"/>
      <c r="F197" s="19"/>
      <c r="G197" s="18" t="s">
        <v>118</v>
      </c>
      <c r="H197" s="19" t="s">
        <v>608</v>
      </c>
      <c r="I197" s="19" t="s">
        <v>609</v>
      </c>
      <c r="J197" s="32" t="s">
        <v>606</v>
      </c>
      <c r="K197" s="32">
        <v>1</v>
      </c>
      <c r="L197" s="18" t="s">
        <v>128</v>
      </c>
      <c r="M197" s="15">
        <f>N197/K197</f>
        <v>83.4</v>
      </c>
      <c r="N197" s="32">
        <v>83.4</v>
      </c>
      <c r="O197" s="32" t="s">
        <v>293</v>
      </c>
      <c r="P197" s="22">
        <f t="shared" si="31"/>
        <v>83.4</v>
      </c>
      <c r="Q197" s="32"/>
      <c r="R197" s="32"/>
      <c r="S197" s="32"/>
      <c r="T197" s="32"/>
      <c r="U197" s="32">
        <v>83.4</v>
      </c>
      <c r="V197" s="18"/>
      <c r="W197" s="18" t="s">
        <v>610</v>
      </c>
      <c r="X197" s="18">
        <v>2020</v>
      </c>
      <c r="Y197" s="19" t="s">
        <v>611</v>
      </c>
      <c r="Z197" s="18" t="s">
        <v>461</v>
      </c>
      <c r="AA197" s="18" t="s">
        <v>297</v>
      </c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  <c r="IW197" s="9"/>
      <c r="IX197" s="9"/>
    </row>
    <row r="198" s="3" customFormat="1" ht="60.95" customHeight="1" spans="1:258">
      <c r="A198" s="13"/>
      <c r="B198" s="13"/>
      <c r="C198" s="13"/>
      <c r="D198" s="13"/>
      <c r="E198" s="19"/>
      <c r="F198" s="19"/>
      <c r="G198" s="18" t="s">
        <v>91</v>
      </c>
      <c r="H198" s="18" t="s">
        <v>350</v>
      </c>
      <c r="I198" s="18" t="s">
        <v>612</v>
      </c>
      <c r="J198" s="18" t="s">
        <v>606</v>
      </c>
      <c r="K198" s="18">
        <v>1</v>
      </c>
      <c r="L198" s="18" t="s">
        <v>128</v>
      </c>
      <c r="M198" s="15">
        <f>N198/K198</f>
        <v>40</v>
      </c>
      <c r="N198" s="18">
        <v>40</v>
      </c>
      <c r="O198" s="32" t="s">
        <v>293</v>
      </c>
      <c r="P198" s="22">
        <f t="shared" si="31"/>
        <v>40</v>
      </c>
      <c r="Q198" s="18"/>
      <c r="R198" s="32"/>
      <c r="S198" s="18"/>
      <c r="T198" s="18"/>
      <c r="U198" s="18">
        <v>40</v>
      </c>
      <c r="V198" s="18"/>
      <c r="W198" s="18" t="s">
        <v>613</v>
      </c>
      <c r="X198" s="18">
        <v>2020</v>
      </c>
      <c r="Y198" s="18" t="s">
        <v>614</v>
      </c>
      <c r="Z198" s="18" t="s">
        <v>461</v>
      </c>
      <c r="AA198" s="18" t="s">
        <v>297</v>
      </c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  <c r="IT198" s="9"/>
      <c r="IU198" s="9"/>
      <c r="IV198" s="9"/>
      <c r="IW198" s="9"/>
      <c r="IX198" s="9"/>
    </row>
    <row r="199" s="3" customFormat="1" ht="39.95" customHeight="1" spans="1:258">
      <c r="A199" s="13" t="s">
        <v>452</v>
      </c>
      <c r="B199" s="13" t="s">
        <v>500</v>
      </c>
      <c r="C199" s="13"/>
      <c r="D199" s="13"/>
      <c r="E199" s="19" t="s">
        <v>615</v>
      </c>
      <c r="F199" s="19"/>
      <c r="G199" s="18" t="s">
        <v>36</v>
      </c>
      <c r="H199" s="18"/>
      <c r="I199" s="18"/>
      <c r="J199" s="18"/>
      <c r="K199" s="18"/>
      <c r="L199" s="18"/>
      <c r="M199" s="15"/>
      <c r="N199" s="18">
        <f>SUM(N200:N203)</f>
        <v>90</v>
      </c>
      <c r="O199" s="22"/>
      <c r="P199" s="22">
        <f t="shared" si="31"/>
        <v>90</v>
      </c>
      <c r="Q199" s="18">
        <f t="shared" ref="Q199:V199" si="40">SUM(Q200:Q203)</f>
        <v>21</v>
      </c>
      <c r="R199" s="18">
        <f t="shared" si="40"/>
        <v>20</v>
      </c>
      <c r="S199" s="18">
        <f t="shared" si="40"/>
        <v>46</v>
      </c>
      <c r="T199" s="18">
        <f t="shared" si="40"/>
        <v>0</v>
      </c>
      <c r="U199" s="18">
        <f t="shared" si="40"/>
        <v>0</v>
      </c>
      <c r="V199" s="18">
        <f t="shared" si="40"/>
        <v>3</v>
      </c>
      <c r="W199" s="18"/>
      <c r="X199" s="18"/>
      <c r="Y199" s="18"/>
      <c r="Z199" s="18"/>
      <c r="AA199" s="18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  <c r="IT199" s="9"/>
      <c r="IU199" s="9"/>
      <c r="IV199" s="9"/>
      <c r="IW199" s="9"/>
      <c r="IX199" s="9"/>
    </row>
    <row r="200" s="3" customFormat="1" ht="39.95" customHeight="1" spans="1:258">
      <c r="A200" s="13"/>
      <c r="B200" s="13"/>
      <c r="C200" s="13"/>
      <c r="D200" s="13"/>
      <c r="E200" s="19"/>
      <c r="F200" s="19"/>
      <c r="G200" s="18" t="s">
        <v>159</v>
      </c>
      <c r="H200" s="18" t="s">
        <v>616</v>
      </c>
      <c r="I200" s="18" t="s">
        <v>617</v>
      </c>
      <c r="J200" s="18" t="s">
        <v>456</v>
      </c>
      <c r="K200" s="18">
        <v>1.2</v>
      </c>
      <c r="L200" s="18" t="s">
        <v>128</v>
      </c>
      <c r="M200" s="15" t="s">
        <v>618</v>
      </c>
      <c r="N200" s="18">
        <v>6</v>
      </c>
      <c r="O200" s="22" t="s">
        <v>90</v>
      </c>
      <c r="P200" s="22">
        <f t="shared" si="31"/>
        <v>6</v>
      </c>
      <c r="Q200" s="18"/>
      <c r="R200" s="32"/>
      <c r="S200" s="18">
        <v>6</v>
      </c>
      <c r="T200" s="18"/>
      <c r="U200" s="18"/>
      <c r="V200" s="18"/>
      <c r="W200" s="18" t="s">
        <v>619</v>
      </c>
      <c r="X200" s="18">
        <v>2020</v>
      </c>
      <c r="Y200" s="18" t="s">
        <v>617</v>
      </c>
      <c r="Z200" s="18" t="s">
        <v>620</v>
      </c>
      <c r="AA200" s="19" t="s">
        <v>96</v>
      </c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9"/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  <c r="IT200" s="9"/>
      <c r="IU200" s="9"/>
      <c r="IV200" s="9"/>
      <c r="IW200" s="9"/>
      <c r="IX200" s="9"/>
    </row>
    <row r="201" s="3" customFormat="1" ht="75.95" customHeight="1" spans="1:258">
      <c r="A201" s="13"/>
      <c r="B201" s="13"/>
      <c r="C201" s="13"/>
      <c r="D201" s="13"/>
      <c r="E201" s="19"/>
      <c r="F201" s="19"/>
      <c r="G201" s="18" t="s">
        <v>316</v>
      </c>
      <c r="H201" s="18" t="s">
        <v>516</v>
      </c>
      <c r="I201" s="19" t="s">
        <v>621</v>
      </c>
      <c r="J201" s="19" t="s">
        <v>284</v>
      </c>
      <c r="K201" s="19">
        <v>1</v>
      </c>
      <c r="L201" s="18" t="s">
        <v>128</v>
      </c>
      <c r="M201" s="15">
        <f>N201/K201</f>
        <v>24</v>
      </c>
      <c r="N201" s="19">
        <v>24</v>
      </c>
      <c r="O201" s="22" t="s">
        <v>202</v>
      </c>
      <c r="P201" s="22">
        <f t="shared" ref="P201:P217" si="41">N201</f>
        <v>24</v>
      </c>
      <c r="Q201" s="19">
        <v>21</v>
      </c>
      <c r="R201" s="19"/>
      <c r="S201" s="19"/>
      <c r="T201" s="19"/>
      <c r="U201" s="40"/>
      <c r="V201" s="19">
        <v>3</v>
      </c>
      <c r="W201" s="18" t="s">
        <v>622</v>
      </c>
      <c r="X201" s="32">
        <v>2020</v>
      </c>
      <c r="Y201" s="19" t="s">
        <v>621</v>
      </c>
      <c r="Z201" s="18" t="s">
        <v>620</v>
      </c>
      <c r="AA201" s="19" t="s">
        <v>375</v>
      </c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9"/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  <c r="IT201" s="9"/>
      <c r="IU201" s="9"/>
      <c r="IV201" s="9"/>
      <c r="IW201" s="9"/>
      <c r="IX201" s="9"/>
    </row>
    <row r="202" s="3" customFormat="1" ht="39.95" customHeight="1" spans="1:258">
      <c r="A202" s="13"/>
      <c r="B202" s="13"/>
      <c r="C202" s="13"/>
      <c r="D202" s="13"/>
      <c r="E202" s="19"/>
      <c r="F202" s="19"/>
      <c r="G202" s="18" t="s">
        <v>114</v>
      </c>
      <c r="H202" s="18" t="s">
        <v>623</v>
      </c>
      <c r="I202" s="18" t="s">
        <v>624</v>
      </c>
      <c r="J202" s="18" t="s">
        <v>456</v>
      </c>
      <c r="K202" s="18">
        <v>4</v>
      </c>
      <c r="L202" s="18" t="s">
        <v>128</v>
      </c>
      <c r="M202" s="15" t="s">
        <v>625</v>
      </c>
      <c r="N202" s="18">
        <v>40</v>
      </c>
      <c r="O202" s="22" t="s">
        <v>90</v>
      </c>
      <c r="P202" s="22">
        <f t="shared" si="41"/>
        <v>40</v>
      </c>
      <c r="Q202" s="18"/>
      <c r="R202" s="32"/>
      <c r="S202" s="18">
        <v>40</v>
      </c>
      <c r="T202" s="18"/>
      <c r="U202" s="18"/>
      <c r="V202" s="18"/>
      <c r="W202" s="18" t="s">
        <v>380</v>
      </c>
      <c r="X202" s="18"/>
      <c r="Y202" s="18" t="s">
        <v>624</v>
      </c>
      <c r="Z202" s="18" t="s">
        <v>620</v>
      </c>
      <c r="AA202" s="19" t="s">
        <v>96</v>
      </c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/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  <c r="IT202" s="9"/>
      <c r="IU202" s="9"/>
      <c r="IV202" s="9"/>
      <c r="IW202" s="9"/>
      <c r="IX202" s="9"/>
    </row>
    <row r="203" s="3" customFormat="1" ht="39.95" customHeight="1" spans="1:258">
      <c r="A203" s="13"/>
      <c r="B203" s="13"/>
      <c r="C203" s="13"/>
      <c r="D203" s="13"/>
      <c r="E203" s="19"/>
      <c r="F203" s="19"/>
      <c r="G203" s="18" t="s">
        <v>626</v>
      </c>
      <c r="H203" s="18" t="s">
        <v>627</v>
      </c>
      <c r="I203" s="18" t="s">
        <v>628</v>
      </c>
      <c r="J203" s="18" t="s">
        <v>121</v>
      </c>
      <c r="K203" s="18">
        <v>1</v>
      </c>
      <c r="L203" s="18" t="s">
        <v>128</v>
      </c>
      <c r="M203" s="15">
        <f>N203/K203</f>
        <v>20</v>
      </c>
      <c r="N203" s="18">
        <v>20</v>
      </c>
      <c r="O203" s="22" t="s">
        <v>90</v>
      </c>
      <c r="P203" s="22">
        <f t="shared" si="41"/>
        <v>20</v>
      </c>
      <c r="Q203" s="18"/>
      <c r="R203" s="32">
        <v>20</v>
      </c>
      <c r="S203" s="18"/>
      <c r="T203" s="18"/>
      <c r="U203" s="18"/>
      <c r="V203" s="18"/>
      <c r="W203" s="18" t="s">
        <v>629</v>
      </c>
      <c r="X203" s="18"/>
      <c r="Y203" s="18" t="s">
        <v>630</v>
      </c>
      <c r="Z203" s="18" t="s">
        <v>620</v>
      </c>
      <c r="AA203" s="19" t="s">
        <v>96</v>
      </c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  <c r="IW203" s="9"/>
      <c r="IX203" s="9"/>
    </row>
    <row r="204" s="3" customFormat="1" ht="39.95" customHeight="1" spans="1:258">
      <c r="A204" s="13"/>
      <c r="B204" s="13"/>
      <c r="C204" s="13"/>
      <c r="D204" s="13"/>
      <c r="E204" s="19" t="s">
        <v>631</v>
      </c>
      <c r="F204" s="19"/>
      <c r="G204" s="18" t="s">
        <v>36</v>
      </c>
      <c r="H204" s="18"/>
      <c r="I204" s="18"/>
      <c r="J204" s="18"/>
      <c r="K204" s="18"/>
      <c r="L204" s="18"/>
      <c r="M204" s="15"/>
      <c r="N204" s="18">
        <f>N205</f>
        <v>8</v>
      </c>
      <c r="O204" s="22"/>
      <c r="P204" s="22">
        <f t="shared" si="41"/>
        <v>8</v>
      </c>
      <c r="Q204" s="18">
        <f t="shared" ref="Q204:V204" si="42">Q205</f>
        <v>0</v>
      </c>
      <c r="R204" s="18">
        <f t="shared" si="42"/>
        <v>8</v>
      </c>
      <c r="S204" s="18">
        <f t="shared" si="42"/>
        <v>0</v>
      </c>
      <c r="T204" s="18">
        <f t="shared" si="42"/>
        <v>0</v>
      </c>
      <c r="U204" s="18">
        <f t="shared" si="42"/>
        <v>0</v>
      </c>
      <c r="V204" s="18">
        <f t="shared" si="42"/>
        <v>0</v>
      </c>
      <c r="W204" s="18"/>
      <c r="X204" s="18"/>
      <c r="Y204" s="18"/>
      <c r="Z204" s="18"/>
      <c r="AA204" s="18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</row>
    <row r="205" s="3" customFormat="1" ht="60" customHeight="1" spans="1:258">
      <c r="A205" s="13"/>
      <c r="B205" s="13"/>
      <c r="C205" s="13"/>
      <c r="D205" s="13"/>
      <c r="E205" s="19"/>
      <c r="F205" s="19"/>
      <c r="G205" s="19" t="s">
        <v>316</v>
      </c>
      <c r="H205" s="19" t="s">
        <v>519</v>
      </c>
      <c r="I205" s="19" t="s">
        <v>632</v>
      </c>
      <c r="J205" s="19" t="s">
        <v>284</v>
      </c>
      <c r="K205" s="19">
        <v>1</v>
      </c>
      <c r="L205" s="19" t="s">
        <v>128</v>
      </c>
      <c r="M205" s="15">
        <f>N205/K205</f>
        <v>8</v>
      </c>
      <c r="N205" s="19">
        <v>8</v>
      </c>
      <c r="O205" s="22" t="s">
        <v>90</v>
      </c>
      <c r="P205" s="22">
        <f t="shared" si="41"/>
        <v>8</v>
      </c>
      <c r="Q205" s="19"/>
      <c r="R205" s="32">
        <v>8</v>
      </c>
      <c r="S205" s="18"/>
      <c r="T205" s="18"/>
      <c r="U205" s="18"/>
      <c r="V205" s="18"/>
      <c r="W205" s="19" t="s">
        <v>633</v>
      </c>
      <c r="X205" s="32">
        <v>2020</v>
      </c>
      <c r="Y205" s="19" t="s">
        <v>632</v>
      </c>
      <c r="Z205" s="18" t="s">
        <v>634</v>
      </c>
      <c r="AA205" s="19" t="s">
        <v>96</v>
      </c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9"/>
      <c r="FR205" s="9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9"/>
      <c r="GI205" s="9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9"/>
      <c r="HC205" s="9"/>
      <c r="HD205" s="9"/>
      <c r="HE205" s="9"/>
      <c r="HF205" s="9"/>
      <c r="HG205" s="9"/>
      <c r="HH205" s="9"/>
      <c r="HI205" s="9"/>
      <c r="HJ205" s="9"/>
      <c r="HK205" s="9"/>
      <c r="HL205" s="9"/>
      <c r="HM205" s="9"/>
      <c r="HN205" s="9"/>
      <c r="HO205" s="9"/>
      <c r="HP205" s="9"/>
      <c r="HQ205" s="9"/>
      <c r="HR205" s="9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/>
      <c r="IH205" s="9"/>
      <c r="II205" s="9"/>
      <c r="IJ205" s="9"/>
      <c r="IK205" s="9"/>
      <c r="IL205" s="9"/>
      <c r="IM205" s="9"/>
      <c r="IN205" s="9"/>
      <c r="IO205" s="9"/>
      <c r="IP205" s="9"/>
      <c r="IQ205" s="9"/>
      <c r="IR205" s="9"/>
      <c r="IS205" s="9"/>
      <c r="IT205" s="9"/>
      <c r="IU205" s="9"/>
      <c r="IV205" s="9"/>
      <c r="IW205" s="9"/>
      <c r="IX205" s="9"/>
    </row>
    <row r="206" s="3" customFormat="1" ht="39.95" customHeight="1" spans="1:258">
      <c r="A206" s="13"/>
      <c r="B206" s="13" t="s">
        <v>635</v>
      </c>
      <c r="C206" s="13"/>
      <c r="D206" s="13"/>
      <c r="E206" s="19" t="s">
        <v>34</v>
      </c>
      <c r="F206" s="19"/>
      <c r="G206" s="19"/>
      <c r="H206" s="19"/>
      <c r="I206" s="19"/>
      <c r="J206" s="19"/>
      <c r="K206" s="19"/>
      <c r="L206" s="19"/>
      <c r="M206" s="15"/>
      <c r="N206" s="19">
        <f>N207</f>
        <v>110</v>
      </c>
      <c r="O206" s="19"/>
      <c r="P206" s="22">
        <f t="shared" si="41"/>
        <v>110</v>
      </c>
      <c r="Q206" s="19">
        <f t="shared" ref="Q206:V206" si="43">Q207</f>
        <v>0</v>
      </c>
      <c r="R206" s="19">
        <f t="shared" si="43"/>
        <v>0</v>
      </c>
      <c r="S206" s="19">
        <f t="shared" si="43"/>
        <v>0</v>
      </c>
      <c r="T206" s="19">
        <f t="shared" si="43"/>
        <v>110</v>
      </c>
      <c r="U206" s="19">
        <f t="shared" si="43"/>
        <v>0</v>
      </c>
      <c r="V206" s="19">
        <f t="shared" si="43"/>
        <v>0</v>
      </c>
      <c r="W206" s="19"/>
      <c r="X206" s="32"/>
      <c r="Y206" s="19"/>
      <c r="Z206" s="19"/>
      <c r="AA206" s="18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9"/>
      <c r="FR206" s="9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9"/>
      <c r="GI206" s="9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9"/>
      <c r="HC206" s="9"/>
      <c r="HD206" s="9"/>
      <c r="HE206" s="9"/>
      <c r="HF206" s="9"/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9"/>
      <c r="HR206" s="9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9"/>
      <c r="II206" s="9"/>
      <c r="IJ206" s="9"/>
      <c r="IK206" s="9"/>
      <c r="IL206" s="9"/>
      <c r="IM206" s="9"/>
      <c r="IN206" s="9"/>
      <c r="IO206" s="9"/>
      <c r="IP206" s="9"/>
      <c r="IQ206" s="9"/>
      <c r="IR206" s="9"/>
      <c r="IS206" s="9"/>
      <c r="IT206" s="9"/>
      <c r="IU206" s="9"/>
      <c r="IV206" s="9"/>
      <c r="IW206" s="9"/>
      <c r="IX206" s="9"/>
    </row>
    <row r="207" s="3" customFormat="1" ht="102.95" customHeight="1" spans="1:258">
      <c r="A207" s="13"/>
      <c r="B207" s="13"/>
      <c r="C207" s="13"/>
      <c r="D207" s="13"/>
      <c r="E207" s="32" t="s">
        <v>636</v>
      </c>
      <c r="F207" s="32"/>
      <c r="G207" s="15" t="s">
        <v>637</v>
      </c>
      <c r="H207" s="15"/>
      <c r="I207" s="19" t="s">
        <v>638</v>
      </c>
      <c r="J207" s="19" t="s">
        <v>284</v>
      </c>
      <c r="K207" s="19">
        <v>5</v>
      </c>
      <c r="L207" s="19" t="s">
        <v>128</v>
      </c>
      <c r="M207" s="15">
        <f>N207/K207</f>
        <v>22</v>
      </c>
      <c r="N207" s="22">
        <v>110</v>
      </c>
      <c r="O207" s="22" t="s">
        <v>103</v>
      </c>
      <c r="P207" s="22">
        <f t="shared" si="41"/>
        <v>110</v>
      </c>
      <c r="Q207" s="22"/>
      <c r="R207" s="22"/>
      <c r="S207" s="22"/>
      <c r="T207" s="22">
        <v>110</v>
      </c>
      <c r="U207" s="22"/>
      <c r="V207" s="22"/>
      <c r="W207" s="19" t="s">
        <v>639</v>
      </c>
      <c r="X207" s="32">
        <v>2020</v>
      </c>
      <c r="Y207" s="19" t="s">
        <v>638</v>
      </c>
      <c r="Z207" s="18" t="s">
        <v>640</v>
      </c>
      <c r="AA207" s="19" t="s">
        <v>641</v>
      </c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9"/>
      <c r="FR207" s="9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9"/>
      <c r="GI207" s="9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9"/>
      <c r="HC207" s="9"/>
      <c r="HD207" s="9"/>
      <c r="HE207" s="9"/>
      <c r="HF207" s="9"/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9"/>
      <c r="HR207" s="9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9"/>
      <c r="II207" s="9"/>
      <c r="IJ207" s="9"/>
      <c r="IK207" s="9"/>
      <c r="IL207" s="9"/>
      <c r="IM207" s="9"/>
      <c r="IN207" s="9"/>
      <c r="IO207" s="9"/>
      <c r="IP207" s="9"/>
      <c r="IQ207" s="9"/>
      <c r="IR207" s="9"/>
      <c r="IS207" s="9"/>
      <c r="IT207" s="9"/>
      <c r="IU207" s="9"/>
      <c r="IV207" s="9"/>
      <c r="IW207" s="9"/>
      <c r="IX207" s="9"/>
    </row>
    <row r="208" s="3" customFormat="1" ht="20.1" customHeight="1" spans="1:258">
      <c r="A208" s="13"/>
      <c r="B208" s="13" t="s">
        <v>642</v>
      </c>
      <c r="C208" s="13"/>
      <c r="D208" s="13"/>
      <c r="E208" s="32" t="s">
        <v>34</v>
      </c>
      <c r="F208" s="32"/>
      <c r="G208" s="32"/>
      <c r="H208" s="32"/>
      <c r="I208" s="19"/>
      <c r="J208" s="19"/>
      <c r="K208" s="19"/>
      <c r="L208" s="19"/>
      <c r="M208" s="19"/>
      <c r="N208" s="22">
        <f>N209</f>
        <v>100</v>
      </c>
      <c r="O208" s="22"/>
      <c r="P208" s="22">
        <f t="shared" si="41"/>
        <v>100</v>
      </c>
      <c r="Q208" s="22">
        <f t="shared" ref="Q208:V208" si="44">Q209</f>
        <v>0</v>
      </c>
      <c r="R208" s="22">
        <f t="shared" si="44"/>
        <v>0</v>
      </c>
      <c r="S208" s="22">
        <f t="shared" si="44"/>
        <v>0</v>
      </c>
      <c r="T208" s="22">
        <f t="shared" si="44"/>
        <v>100</v>
      </c>
      <c r="U208" s="22">
        <f t="shared" si="44"/>
        <v>0</v>
      </c>
      <c r="V208" s="22">
        <f t="shared" si="44"/>
        <v>0</v>
      </c>
      <c r="W208" s="19"/>
      <c r="X208" s="32"/>
      <c r="Y208" s="19"/>
      <c r="Z208" s="19"/>
      <c r="AA208" s="1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9"/>
      <c r="IU208" s="9"/>
      <c r="IV208" s="9"/>
      <c r="IW208" s="9"/>
      <c r="IX208" s="9"/>
    </row>
    <row r="209" s="3" customFormat="1" ht="90.95" customHeight="1" spans="1:258">
      <c r="A209" s="13"/>
      <c r="B209" s="13"/>
      <c r="C209" s="13"/>
      <c r="D209" s="13"/>
      <c r="E209" s="23" t="s">
        <v>643</v>
      </c>
      <c r="F209" s="23"/>
      <c r="G209" s="18" t="s">
        <v>468</v>
      </c>
      <c r="H209" s="18" t="s">
        <v>469</v>
      </c>
      <c r="I209" s="19" t="s">
        <v>644</v>
      </c>
      <c r="J209" s="23" t="s">
        <v>284</v>
      </c>
      <c r="K209" s="23">
        <v>1</v>
      </c>
      <c r="L209" s="23" t="s">
        <v>128</v>
      </c>
      <c r="M209" s="23">
        <v>100</v>
      </c>
      <c r="N209" s="18">
        <v>100</v>
      </c>
      <c r="O209" s="18" t="s">
        <v>103</v>
      </c>
      <c r="P209" s="22">
        <f t="shared" si="41"/>
        <v>100</v>
      </c>
      <c r="Q209" s="18"/>
      <c r="R209" s="18"/>
      <c r="S209" s="18"/>
      <c r="T209" s="18">
        <v>100</v>
      </c>
      <c r="U209" s="18"/>
      <c r="V209" s="18"/>
      <c r="W209" s="19" t="s">
        <v>645</v>
      </c>
      <c r="X209" s="18">
        <v>2020</v>
      </c>
      <c r="Y209" s="19" t="s">
        <v>644</v>
      </c>
      <c r="Z209" s="18" t="s">
        <v>646</v>
      </c>
      <c r="AA209" s="18" t="s">
        <v>647</v>
      </c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  <c r="FJ209" s="9"/>
      <c r="FK209" s="9"/>
      <c r="FL209" s="9"/>
      <c r="FM209" s="9"/>
      <c r="FN209" s="9"/>
      <c r="FO209" s="9"/>
      <c r="FP209" s="9"/>
      <c r="FQ209" s="9"/>
      <c r="FR209" s="9"/>
      <c r="FS209" s="9"/>
      <c r="FT209" s="9"/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9"/>
      <c r="GI209" s="9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9"/>
      <c r="HC209" s="9"/>
      <c r="HD209" s="9"/>
      <c r="HE209" s="9"/>
      <c r="HF209" s="9"/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9"/>
      <c r="HR209" s="9"/>
      <c r="HS209" s="9"/>
      <c r="HT209" s="9"/>
      <c r="HU209" s="9"/>
      <c r="HV209" s="9"/>
      <c r="HW209" s="9"/>
      <c r="HX209" s="9"/>
      <c r="HY209" s="9"/>
      <c r="HZ209" s="9"/>
      <c r="IA209" s="9"/>
      <c r="IB209" s="9"/>
      <c r="IC209" s="9"/>
      <c r="ID209" s="9"/>
      <c r="IE209" s="9"/>
      <c r="IF209" s="9"/>
      <c r="IG209" s="9"/>
      <c r="IH209" s="9"/>
      <c r="II209" s="9"/>
      <c r="IJ209" s="9"/>
      <c r="IK209" s="9"/>
      <c r="IL209" s="9"/>
      <c r="IM209" s="9"/>
      <c r="IN209" s="9"/>
      <c r="IO209" s="9"/>
      <c r="IP209" s="9"/>
      <c r="IQ209" s="9"/>
      <c r="IR209" s="9"/>
      <c r="IS209" s="9"/>
      <c r="IT209" s="9"/>
      <c r="IU209" s="9"/>
      <c r="IV209" s="9"/>
      <c r="IW209" s="9"/>
      <c r="IX209" s="9"/>
    </row>
    <row r="210" s="3" customFormat="1" ht="39.95" customHeight="1" spans="1:258">
      <c r="A210" s="13" t="s">
        <v>648</v>
      </c>
      <c r="B210" s="13" t="s">
        <v>32</v>
      </c>
      <c r="C210" s="13"/>
      <c r="D210" s="13"/>
      <c r="E210" s="13"/>
      <c r="F210" s="13"/>
      <c r="G210" s="13"/>
      <c r="H210" s="13"/>
      <c r="I210" s="19"/>
      <c r="J210" s="19"/>
      <c r="K210" s="19"/>
      <c r="L210" s="19"/>
      <c r="M210" s="19"/>
      <c r="N210" s="22">
        <f>SUM(N211:N217)</f>
        <v>375.9</v>
      </c>
      <c r="O210" s="22"/>
      <c r="P210" s="22">
        <f t="shared" si="41"/>
        <v>375.9</v>
      </c>
      <c r="Q210" s="22">
        <f t="shared" ref="Q210:V210" si="45">SUM(Q211:Q217)</f>
        <v>0</v>
      </c>
      <c r="R210" s="22">
        <f t="shared" si="45"/>
        <v>0</v>
      </c>
      <c r="S210" s="22">
        <f t="shared" si="45"/>
        <v>375.9</v>
      </c>
      <c r="T210" s="22">
        <f t="shared" si="45"/>
        <v>0</v>
      </c>
      <c r="U210" s="22">
        <f t="shared" si="45"/>
        <v>0</v>
      </c>
      <c r="V210" s="22">
        <f t="shared" si="45"/>
        <v>0</v>
      </c>
      <c r="W210" s="19"/>
      <c r="X210" s="32"/>
      <c r="Y210" s="19"/>
      <c r="Z210" s="19"/>
      <c r="AA210" s="1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9"/>
      <c r="FR210" s="9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9"/>
      <c r="GI210" s="9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9"/>
      <c r="HC210" s="9"/>
      <c r="HD210" s="9"/>
      <c r="HE210" s="9"/>
      <c r="HF210" s="9"/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9"/>
      <c r="HR210" s="9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/>
      <c r="IH210" s="9"/>
      <c r="II210" s="9"/>
      <c r="IJ210" s="9"/>
      <c r="IK210" s="9"/>
      <c r="IL210" s="9"/>
      <c r="IM210" s="9"/>
      <c r="IN210" s="9"/>
      <c r="IO210" s="9"/>
      <c r="IP210" s="9"/>
      <c r="IQ210" s="9"/>
      <c r="IR210" s="9"/>
      <c r="IS210" s="9"/>
      <c r="IT210" s="9"/>
      <c r="IU210" s="9"/>
      <c r="IV210" s="9"/>
      <c r="IW210" s="9"/>
      <c r="IX210" s="9"/>
    </row>
    <row r="211" s="3" customFormat="1" ht="39.95" customHeight="1" spans="1:258">
      <c r="A211" s="13"/>
      <c r="B211" s="13" t="s">
        <v>649</v>
      </c>
      <c r="C211" s="13"/>
      <c r="D211" s="13"/>
      <c r="E211" s="32" t="s">
        <v>650</v>
      </c>
      <c r="F211" s="32"/>
      <c r="G211" s="18" t="s">
        <v>215</v>
      </c>
      <c r="H211" s="18"/>
      <c r="I211" s="18" t="s">
        <v>650</v>
      </c>
      <c r="J211" s="23" t="s">
        <v>121</v>
      </c>
      <c r="K211" s="23">
        <v>1</v>
      </c>
      <c r="L211" s="23" t="s">
        <v>651</v>
      </c>
      <c r="M211" s="23">
        <v>80</v>
      </c>
      <c r="N211" s="18">
        <v>80</v>
      </c>
      <c r="O211" s="22" t="s">
        <v>90</v>
      </c>
      <c r="P211" s="22">
        <f t="shared" si="41"/>
        <v>80</v>
      </c>
      <c r="Q211" s="18"/>
      <c r="R211" s="18"/>
      <c r="S211" s="18">
        <v>80</v>
      </c>
      <c r="T211" s="18"/>
      <c r="U211" s="18"/>
      <c r="V211" s="18"/>
      <c r="W211" s="18" t="s">
        <v>652</v>
      </c>
      <c r="X211" s="32">
        <v>2020</v>
      </c>
      <c r="Y211" s="18" t="s">
        <v>650</v>
      </c>
      <c r="Z211" s="18" t="s">
        <v>653</v>
      </c>
      <c r="AA211" s="19" t="s">
        <v>96</v>
      </c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9"/>
      <c r="II211" s="9"/>
      <c r="IJ211" s="9"/>
      <c r="IK211" s="9"/>
      <c r="IL211" s="9"/>
      <c r="IM211" s="9"/>
      <c r="IN211" s="9"/>
      <c r="IO211" s="9"/>
      <c r="IP211" s="9"/>
      <c r="IQ211" s="9"/>
      <c r="IR211" s="9"/>
      <c r="IS211" s="9"/>
      <c r="IT211" s="9"/>
      <c r="IU211" s="9"/>
      <c r="IV211" s="9"/>
      <c r="IW211" s="9"/>
      <c r="IX211" s="9"/>
    </row>
    <row r="212" s="3" customFormat="1" ht="39.95" customHeight="1" spans="1:258">
      <c r="A212" s="13"/>
      <c r="B212" s="13"/>
      <c r="C212" s="13"/>
      <c r="D212" s="13"/>
      <c r="E212" s="32" t="s">
        <v>654</v>
      </c>
      <c r="F212" s="32"/>
      <c r="G212" s="18" t="s">
        <v>215</v>
      </c>
      <c r="H212" s="18"/>
      <c r="I212" s="18" t="s">
        <v>654</v>
      </c>
      <c r="J212" s="23" t="s">
        <v>121</v>
      </c>
      <c r="K212" s="23">
        <v>1</v>
      </c>
      <c r="L212" s="23" t="s">
        <v>651</v>
      </c>
      <c r="M212" s="23">
        <v>20</v>
      </c>
      <c r="N212" s="18">
        <v>20</v>
      </c>
      <c r="O212" s="22" t="s">
        <v>90</v>
      </c>
      <c r="P212" s="22">
        <f t="shared" si="41"/>
        <v>20</v>
      </c>
      <c r="Q212" s="18"/>
      <c r="R212" s="18"/>
      <c r="S212" s="18">
        <v>20</v>
      </c>
      <c r="T212" s="18"/>
      <c r="U212" s="18"/>
      <c r="V212" s="18"/>
      <c r="W212" s="18" t="s">
        <v>655</v>
      </c>
      <c r="X212" s="32">
        <v>2020</v>
      </c>
      <c r="Y212" s="18" t="s">
        <v>654</v>
      </c>
      <c r="Z212" s="18" t="s">
        <v>653</v>
      </c>
      <c r="AA212" s="19" t="s">
        <v>96</v>
      </c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9"/>
      <c r="HC212" s="9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  <c r="IW212" s="9"/>
      <c r="IX212" s="9"/>
    </row>
    <row r="213" s="3" customFormat="1" ht="69.95" customHeight="1" spans="1:258">
      <c r="A213" s="13"/>
      <c r="B213" s="13"/>
      <c r="C213" s="13"/>
      <c r="D213" s="13"/>
      <c r="E213" s="32" t="s">
        <v>656</v>
      </c>
      <c r="F213" s="32"/>
      <c r="G213" s="18" t="s">
        <v>657</v>
      </c>
      <c r="H213" s="18"/>
      <c r="I213" s="18" t="s">
        <v>658</v>
      </c>
      <c r="J213" s="23" t="s">
        <v>187</v>
      </c>
      <c r="K213" s="23">
        <v>24</v>
      </c>
      <c r="L213" s="23" t="s">
        <v>651</v>
      </c>
      <c r="M213" s="23" t="s">
        <v>659</v>
      </c>
      <c r="N213" s="18">
        <v>4.8</v>
      </c>
      <c r="O213" s="22" t="s">
        <v>90</v>
      </c>
      <c r="P213" s="22">
        <f t="shared" si="41"/>
        <v>4.8</v>
      </c>
      <c r="Q213" s="18"/>
      <c r="R213" s="18"/>
      <c r="S213" s="18">
        <v>4.8</v>
      </c>
      <c r="T213" s="18"/>
      <c r="U213" s="18"/>
      <c r="V213" s="18"/>
      <c r="W213" s="18" t="s">
        <v>660</v>
      </c>
      <c r="X213" s="32">
        <v>2020</v>
      </c>
      <c r="Y213" s="18" t="s">
        <v>658</v>
      </c>
      <c r="Z213" s="18" t="s">
        <v>653</v>
      </c>
      <c r="AA213" s="19" t="s">
        <v>96</v>
      </c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</row>
    <row r="214" s="3" customFormat="1" ht="39.95" customHeight="1" spans="1:258">
      <c r="A214" s="13"/>
      <c r="B214" s="13"/>
      <c r="C214" s="13"/>
      <c r="D214" s="13"/>
      <c r="E214" s="32" t="s">
        <v>661</v>
      </c>
      <c r="F214" s="32"/>
      <c r="G214" s="18" t="s">
        <v>657</v>
      </c>
      <c r="H214" s="18"/>
      <c r="I214" s="18" t="s">
        <v>662</v>
      </c>
      <c r="J214" s="23" t="s">
        <v>121</v>
      </c>
      <c r="K214" s="23">
        <v>1</v>
      </c>
      <c r="L214" s="23" t="s">
        <v>651</v>
      </c>
      <c r="M214" s="23" t="s">
        <v>662</v>
      </c>
      <c r="N214" s="18">
        <v>76</v>
      </c>
      <c r="O214" s="22" t="s">
        <v>90</v>
      </c>
      <c r="P214" s="22">
        <f t="shared" si="41"/>
        <v>76</v>
      </c>
      <c r="Q214" s="18"/>
      <c r="R214" s="18"/>
      <c r="S214" s="18">
        <v>76</v>
      </c>
      <c r="T214" s="18"/>
      <c r="U214" s="18"/>
      <c r="V214" s="18"/>
      <c r="W214" s="18" t="s">
        <v>660</v>
      </c>
      <c r="X214" s="32">
        <v>2020</v>
      </c>
      <c r="Y214" s="18" t="s">
        <v>662</v>
      </c>
      <c r="Z214" s="18" t="s">
        <v>653</v>
      </c>
      <c r="AA214" s="19" t="s">
        <v>96</v>
      </c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</row>
    <row r="215" s="3" customFormat="1" ht="39.95" customHeight="1" spans="1:258">
      <c r="A215" s="13"/>
      <c r="B215" s="13"/>
      <c r="C215" s="13"/>
      <c r="D215" s="13"/>
      <c r="E215" s="32" t="s">
        <v>663</v>
      </c>
      <c r="F215" s="32"/>
      <c r="G215" s="18" t="s">
        <v>657</v>
      </c>
      <c r="H215" s="18"/>
      <c r="I215" s="18" t="s">
        <v>664</v>
      </c>
      <c r="J215" s="23" t="s">
        <v>121</v>
      </c>
      <c r="K215" s="23">
        <v>1</v>
      </c>
      <c r="L215" s="23" t="s">
        <v>651</v>
      </c>
      <c r="M215" s="23" t="s">
        <v>665</v>
      </c>
      <c r="N215" s="18">
        <v>72.9</v>
      </c>
      <c r="O215" s="22" t="s">
        <v>90</v>
      </c>
      <c r="P215" s="22">
        <f t="shared" si="41"/>
        <v>72.9</v>
      </c>
      <c r="Q215" s="18"/>
      <c r="R215" s="18"/>
      <c r="S215" s="18">
        <v>72.9</v>
      </c>
      <c r="T215" s="18"/>
      <c r="U215" s="18"/>
      <c r="V215" s="18"/>
      <c r="W215" s="18" t="s">
        <v>660</v>
      </c>
      <c r="X215" s="32">
        <v>2020</v>
      </c>
      <c r="Y215" s="18" t="s">
        <v>664</v>
      </c>
      <c r="Z215" s="18" t="s">
        <v>653</v>
      </c>
      <c r="AA215" s="19" t="s">
        <v>96</v>
      </c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  <c r="IW215" s="9"/>
      <c r="IX215" s="9"/>
    </row>
    <row r="216" s="3" customFormat="1" ht="75.95" customHeight="1" spans="1:258">
      <c r="A216" s="13"/>
      <c r="B216" s="13"/>
      <c r="C216" s="13"/>
      <c r="D216" s="13"/>
      <c r="E216" s="32" t="s">
        <v>666</v>
      </c>
      <c r="F216" s="32"/>
      <c r="G216" s="18" t="s">
        <v>657</v>
      </c>
      <c r="H216" s="18"/>
      <c r="I216" s="18" t="s">
        <v>667</v>
      </c>
      <c r="J216" s="23" t="s">
        <v>121</v>
      </c>
      <c r="K216" s="23">
        <v>1</v>
      </c>
      <c r="L216" s="23" t="s">
        <v>651</v>
      </c>
      <c r="M216" s="23" t="s">
        <v>668</v>
      </c>
      <c r="N216" s="18">
        <v>91.1</v>
      </c>
      <c r="O216" s="22" t="s">
        <v>90</v>
      </c>
      <c r="P216" s="22">
        <f t="shared" si="41"/>
        <v>91.1</v>
      </c>
      <c r="Q216" s="18"/>
      <c r="R216" s="18"/>
      <c r="S216" s="18">
        <v>91.1</v>
      </c>
      <c r="T216" s="18"/>
      <c r="U216" s="18"/>
      <c r="V216" s="18"/>
      <c r="W216" s="18" t="s">
        <v>660</v>
      </c>
      <c r="X216" s="32">
        <v>2020</v>
      </c>
      <c r="Y216" s="18" t="s">
        <v>667</v>
      </c>
      <c r="Z216" s="18" t="s">
        <v>653</v>
      </c>
      <c r="AA216" s="19" t="s">
        <v>96</v>
      </c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/>
      <c r="GA216" s="9"/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/>
      <c r="HW216" s="9"/>
      <c r="HX216" s="9"/>
      <c r="HY216" s="9"/>
      <c r="HZ216" s="9"/>
      <c r="IA216" s="9"/>
      <c r="IB216" s="9"/>
      <c r="IC216" s="9"/>
      <c r="ID216" s="9"/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  <c r="IW216" s="9"/>
      <c r="IX216" s="9"/>
    </row>
    <row r="217" s="3" customFormat="1" ht="75" customHeight="1" spans="1:258">
      <c r="A217" s="13"/>
      <c r="B217" s="13"/>
      <c r="C217" s="13"/>
      <c r="D217" s="13"/>
      <c r="E217" s="32" t="s">
        <v>669</v>
      </c>
      <c r="F217" s="32"/>
      <c r="G217" s="18" t="s">
        <v>657</v>
      </c>
      <c r="H217" s="18"/>
      <c r="I217" s="18" t="s">
        <v>670</v>
      </c>
      <c r="J217" s="23" t="s">
        <v>121</v>
      </c>
      <c r="K217" s="23">
        <v>1</v>
      </c>
      <c r="L217" s="23" t="s">
        <v>651</v>
      </c>
      <c r="M217" s="23" t="s">
        <v>670</v>
      </c>
      <c r="N217" s="18">
        <v>31.1</v>
      </c>
      <c r="O217" s="22" t="s">
        <v>90</v>
      </c>
      <c r="P217" s="22">
        <f t="shared" si="41"/>
        <v>31.1</v>
      </c>
      <c r="Q217" s="18"/>
      <c r="R217" s="18"/>
      <c r="S217" s="18">
        <v>31.1</v>
      </c>
      <c r="T217" s="18"/>
      <c r="U217" s="18"/>
      <c r="V217" s="18"/>
      <c r="W217" s="18" t="s">
        <v>660</v>
      </c>
      <c r="X217" s="32">
        <v>2020</v>
      </c>
      <c r="Y217" s="18" t="s">
        <v>670</v>
      </c>
      <c r="Z217" s="18" t="s">
        <v>653</v>
      </c>
      <c r="AA217" s="19" t="s">
        <v>96</v>
      </c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  <c r="IW217" s="9"/>
      <c r="IX217" s="9"/>
    </row>
  </sheetData>
  <sheetProtection password="BCD3" sheet="1" objects="1"/>
  <autoFilter ref="A7:IX217">
    <extLst/>
  </autoFilter>
  <mergeCells count="296">
    <mergeCell ref="A1:E1"/>
    <mergeCell ref="A2:AA2"/>
    <mergeCell ref="G3:M3"/>
    <mergeCell ref="N3:V3"/>
    <mergeCell ref="W3:X3"/>
    <mergeCell ref="N4:V4"/>
    <mergeCell ref="A8:H8"/>
    <mergeCell ref="B9:H9"/>
    <mergeCell ref="C10:H10"/>
    <mergeCell ref="D11:H11"/>
    <mergeCell ref="E12:H12"/>
    <mergeCell ref="F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F30:H30"/>
    <mergeCell ref="G33:H33"/>
    <mergeCell ref="E38:H38"/>
    <mergeCell ref="F39:H39"/>
    <mergeCell ref="G40:H40"/>
    <mergeCell ref="G41:H41"/>
    <mergeCell ref="G42:H42"/>
    <mergeCell ref="G43:H43"/>
    <mergeCell ref="G44:H44"/>
    <mergeCell ref="G45:H45"/>
    <mergeCell ref="G46:H46"/>
    <mergeCell ref="F47:H47"/>
    <mergeCell ref="D63:H63"/>
    <mergeCell ref="E64:H64"/>
    <mergeCell ref="E65:F65"/>
    <mergeCell ref="G65:H65"/>
    <mergeCell ref="E66:F66"/>
    <mergeCell ref="G66:H66"/>
    <mergeCell ref="E67:F67"/>
    <mergeCell ref="G67:H67"/>
    <mergeCell ref="E68:H68"/>
    <mergeCell ref="E69:F69"/>
    <mergeCell ref="G69:H69"/>
    <mergeCell ref="E70:F70"/>
    <mergeCell ref="G70:H70"/>
    <mergeCell ref="E71:H71"/>
    <mergeCell ref="E72:F72"/>
    <mergeCell ref="G72:H72"/>
    <mergeCell ref="E73:F73"/>
    <mergeCell ref="G73:H73"/>
    <mergeCell ref="E74:F74"/>
    <mergeCell ref="G74:H74"/>
    <mergeCell ref="E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H81"/>
    <mergeCell ref="G82:H82"/>
    <mergeCell ref="C83:H83"/>
    <mergeCell ref="E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H92"/>
    <mergeCell ref="E93:F93"/>
    <mergeCell ref="G93:H93"/>
    <mergeCell ref="E94:F94"/>
    <mergeCell ref="G94:H94"/>
    <mergeCell ref="E95:H95"/>
    <mergeCell ref="E96:F96"/>
    <mergeCell ref="G96:H96"/>
    <mergeCell ref="E97:F97"/>
    <mergeCell ref="G97:H97"/>
    <mergeCell ref="G98:H98"/>
    <mergeCell ref="G99:H99"/>
    <mergeCell ref="E100:H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H131"/>
    <mergeCell ref="E132:F132"/>
    <mergeCell ref="G132:H132"/>
    <mergeCell ref="E133:H133"/>
    <mergeCell ref="E134:F134"/>
    <mergeCell ref="G134:H134"/>
    <mergeCell ref="B135:H135"/>
    <mergeCell ref="B136:D136"/>
    <mergeCell ref="E136:F136"/>
    <mergeCell ref="G136:H136"/>
    <mergeCell ref="B137:D137"/>
    <mergeCell ref="E137:F137"/>
    <mergeCell ref="G137:H137"/>
    <mergeCell ref="B138:D138"/>
    <mergeCell ref="E138:F138"/>
    <mergeCell ref="G138:H138"/>
    <mergeCell ref="B139:D139"/>
    <mergeCell ref="E139:F139"/>
    <mergeCell ref="G139:H139"/>
    <mergeCell ref="B140:D140"/>
    <mergeCell ref="E140:F140"/>
    <mergeCell ref="G140:H140"/>
    <mergeCell ref="B141:D141"/>
    <mergeCell ref="E141:F141"/>
    <mergeCell ref="G141:H141"/>
    <mergeCell ref="B142:D142"/>
    <mergeCell ref="E142:F142"/>
    <mergeCell ref="G142:H142"/>
    <mergeCell ref="B143:H143"/>
    <mergeCell ref="E144:H144"/>
    <mergeCell ref="G145:H145"/>
    <mergeCell ref="G148:H148"/>
    <mergeCell ref="E159:H159"/>
    <mergeCell ref="G160:H160"/>
    <mergeCell ref="G191:H191"/>
    <mergeCell ref="G195:H195"/>
    <mergeCell ref="G199:H199"/>
    <mergeCell ref="G204:H204"/>
    <mergeCell ref="E206:H206"/>
    <mergeCell ref="E207:F207"/>
    <mergeCell ref="G207:H207"/>
    <mergeCell ref="E208:H208"/>
    <mergeCell ref="E209:F209"/>
    <mergeCell ref="B210:H210"/>
    <mergeCell ref="E211:F211"/>
    <mergeCell ref="G211:H211"/>
    <mergeCell ref="E212:F212"/>
    <mergeCell ref="G212:H212"/>
    <mergeCell ref="E213:F213"/>
    <mergeCell ref="G213:H213"/>
    <mergeCell ref="E214:F214"/>
    <mergeCell ref="G214:H214"/>
    <mergeCell ref="E215:F215"/>
    <mergeCell ref="G215:H215"/>
    <mergeCell ref="E216:F216"/>
    <mergeCell ref="G216:H216"/>
    <mergeCell ref="E217:F217"/>
    <mergeCell ref="G217:H217"/>
    <mergeCell ref="A9:A22"/>
    <mergeCell ref="A23:A36"/>
    <mergeCell ref="A37:A49"/>
    <mergeCell ref="A50:A62"/>
    <mergeCell ref="A63:A74"/>
    <mergeCell ref="A75:A86"/>
    <mergeCell ref="A87:A94"/>
    <mergeCell ref="A95:A103"/>
    <mergeCell ref="A104:A114"/>
    <mergeCell ref="A115:A122"/>
    <mergeCell ref="A123:A132"/>
    <mergeCell ref="A133:A134"/>
    <mergeCell ref="A135:A138"/>
    <mergeCell ref="A139:A141"/>
    <mergeCell ref="A143:A149"/>
    <mergeCell ref="A150:A158"/>
    <mergeCell ref="A159:A169"/>
    <mergeCell ref="A170:A178"/>
    <mergeCell ref="A179:A187"/>
    <mergeCell ref="A188:A198"/>
    <mergeCell ref="A199:A209"/>
    <mergeCell ref="A210:A217"/>
    <mergeCell ref="B10:B22"/>
    <mergeCell ref="B23:B36"/>
    <mergeCell ref="B37:B49"/>
    <mergeCell ref="B50:B62"/>
    <mergeCell ref="B63:B74"/>
    <mergeCell ref="B75:B82"/>
    <mergeCell ref="B83:B86"/>
    <mergeCell ref="B87:B94"/>
    <mergeCell ref="B95:B103"/>
    <mergeCell ref="B104:B114"/>
    <mergeCell ref="B115:B122"/>
    <mergeCell ref="B123:B132"/>
    <mergeCell ref="B133:B134"/>
    <mergeCell ref="C11:C22"/>
    <mergeCell ref="C23:C36"/>
    <mergeCell ref="C37:C49"/>
    <mergeCell ref="C50:C62"/>
    <mergeCell ref="C63:C74"/>
    <mergeCell ref="C75:C82"/>
    <mergeCell ref="D12:D22"/>
    <mergeCell ref="D23:D36"/>
    <mergeCell ref="D38:D49"/>
    <mergeCell ref="D50:D62"/>
    <mergeCell ref="D64:D67"/>
    <mergeCell ref="D68:D70"/>
    <mergeCell ref="D71:D74"/>
    <mergeCell ref="D75:D80"/>
    <mergeCell ref="D81:D82"/>
    <mergeCell ref="E13:E22"/>
    <mergeCell ref="E23:E29"/>
    <mergeCell ref="E39:E46"/>
    <mergeCell ref="E47:E49"/>
    <mergeCell ref="E50:E62"/>
    <mergeCell ref="I4:I7"/>
    <mergeCell ref="J4:J7"/>
    <mergeCell ref="K4:K7"/>
    <mergeCell ref="L4:L7"/>
    <mergeCell ref="M4:M7"/>
    <mergeCell ref="N5:N7"/>
    <mergeCell ref="O5:O7"/>
    <mergeCell ref="P5:P7"/>
    <mergeCell ref="Q5:Q7"/>
    <mergeCell ref="R5:R7"/>
    <mergeCell ref="S5:S7"/>
    <mergeCell ref="V5:V7"/>
    <mergeCell ref="W4:W7"/>
    <mergeCell ref="X4:X7"/>
    <mergeCell ref="Y3:Y7"/>
    <mergeCell ref="Z3:Z7"/>
    <mergeCell ref="AA3:AA7"/>
    <mergeCell ref="G4:H6"/>
    <mergeCell ref="T5:U6"/>
    <mergeCell ref="C84:D86"/>
    <mergeCell ref="C87:D91"/>
    <mergeCell ref="C92:D94"/>
    <mergeCell ref="C95:D99"/>
    <mergeCell ref="C100:D103"/>
    <mergeCell ref="C104:D114"/>
    <mergeCell ref="C115:D122"/>
    <mergeCell ref="C123:D130"/>
    <mergeCell ref="C131:D132"/>
    <mergeCell ref="C133:D134"/>
    <mergeCell ref="B144:D149"/>
    <mergeCell ref="E145:F147"/>
    <mergeCell ref="E148:F149"/>
    <mergeCell ref="B150:D158"/>
    <mergeCell ref="E150:F158"/>
    <mergeCell ref="B159:D169"/>
    <mergeCell ref="E160:F169"/>
    <mergeCell ref="B170:D178"/>
    <mergeCell ref="E170:F178"/>
    <mergeCell ref="B179:D187"/>
    <mergeCell ref="E179:F187"/>
    <mergeCell ref="B188:D198"/>
    <mergeCell ref="E188:F190"/>
    <mergeCell ref="E191:F194"/>
    <mergeCell ref="E195:F198"/>
    <mergeCell ref="B199:D205"/>
    <mergeCell ref="E199:F203"/>
    <mergeCell ref="E204:F205"/>
    <mergeCell ref="B206:D207"/>
    <mergeCell ref="B208:D209"/>
    <mergeCell ref="B211:D217"/>
    <mergeCell ref="A3:F7"/>
  </mergeCells>
  <pageMargins left="0.393055555555556" right="0.393055555555556" top="0.984027777777778" bottom="0.984027777777778" header="0.279166666666667" footer="0.590277777777778"/>
  <pageSetup paperSize="9" scale="60" firstPageNumber="19" orientation="landscape" useFirstPageNumber="1" horizontalDpi="600" verticalDpi="600"/>
  <headerFooter>
    <oddFooter>&amp;C— &amp;P —</oddFooter>
  </headerFooter>
  <colBreaks count="1" manualBreakCount="1">
    <brk id="27" max="655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15份附件2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ido</cp:lastModifiedBy>
  <dcterms:created xsi:type="dcterms:W3CDTF">2020-05-06T07:03:00Z</dcterms:created>
  <dcterms:modified xsi:type="dcterms:W3CDTF">2020-11-20T10:08:39Z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